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850" windowHeight="3465" activeTab="0"/>
  </bookViews>
  <sheets>
    <sheet name="objectif" sheetId="1" r:id="rId1"/>
    <sheet name="cumul des charges" sheetId="2" r:id="rId2"/>
    <sheet name="charge q " sheetId="3" r:id="rId3"/>
    <sheet name="charge F1" sheetId="4" r:id="rId4"/>
    <sheet name="charge F2" sheetId="5" r:id="rId5"/>
    <sheet name="charge F3" sheetId="6" r:id="rId6"/>
    <sheet name="charge F4" sheetId="7" r:id="rId7"/>
    <sheet name="réaction R" sheetId="8" r:id="rId8"/>
  </sheets>
  <definedNames>
    <definedName name="E">'cumul des charges'!$B$2</definedName>
    <definedName name="FORCE1">'cumul des charges'!$F$2</definedName>
    <definedName name="FORCE2">'cumul des charges'!$F$4</definedName>
    <definedName name="FORCE3">'cumul des charges'!$J$2</definedName>
    <definedName name="FORCE4">'cumul des charges'!$J$4</definedName>
    <definedName name="INERTIE">'cumul des charges'!$B$4</definedName>
    <definedName name="LANG1">'cumul des charges'!$F$3</definedName>
    <definedName name="LANG2">'cumul des charges'!$F$5</definedName>
    <definedName name="LANG3">'cumul des charges'!$J$3</definedName>
    <definedName name="LANG4">'cumul des charges'!$J$5</definedName>
    <definedName name="PORTEE">'cumul des charges'!$B$3</definedName>
    <definedName name="q">'cumul des charges'!$B$5</definedName>
    <definedName name="R">'cumul des charges'!$B$6</definedName>
    <definedName name="x">'cumul des charges'!$A$11:$A$111</definedName>
    <definedName name="XR">'cumul des charges'!$B$8</definedName>
  </definedNames>
  <calcPr fullCalcOnLoad="1"/>
</workbook>
</file>

<file path=xl/sharedStrings.xml><?xml version="1.0" encoding="utf-8"?>
<sst xmlns="http://schemas.openxmlformats.org/spreadsheetml/2006/main" count="102" uniqueCount="44">
  <si>
    <t>abscisse</t>
  </si>
  <si>
    <t>x(m)</t>
  </si>
  <si>
    <t>eff tranchant</t>
  </si>
  <si>
    <t>T(N)</t>
  </si>
  <si>
    <t>M(N.m)</t>
  </si>
  <si>
    <t>pente y'</t>
  </si>
  <si>
    <t>déformée y</t>
  </si>
  <si>
    <t xml:space="preserve"> y(mm)</t>
  </si>
  <si>
    <t xml:space="preserve">mom. flèchissant </t>
  </si>
  <si>
    <r>
      <t>q</t>
    </r>
    <r>
      <rPr>
        <b/>
        <sz val="10"/>
        <rFont val="Arial"/>
        <family val="0"/>
      </rPr>
      <t>(rad)</t>
    </r>
  </si>
  <si>
    <t>cm4</t>
  </si>
  <si>
    <t>N.m-1</t>
  </si>
  <si>
    <t>module  E=</t>
  </si>
  <si>
    <t xml:space="preserve">mom. flèchiss. </t>
  </si>
  <si>
    <t>poutre sur 2 appuis chargée uniformémént q (N.m-1)</t>
  </si>
  <si>
    <t xml:space="preserve">poutre reposant sur deux ou trois appuis simples </t>
  </si>
  <si>
    <t>F1(N)=</t>
  </si>
  <si>
    <t>Charge concentrée F1</t>
  </si>
  <si>
    <t>portée L(m)=</t>
  </si>
  <si>
    <t>Pos.appui X(m)</t>
  </si>
  <si>
    <t>effort tranchant</t>
  </si>
  <si>
    <t>Charge concentrée F2</t>
  </si>
  <si>
    <t>ch. unif q=</t>
  </si>
  <si>
    <t>Réaction R</t>
  </si>
  <si>
    <r>
      <t>Mpa=N.mm-</t>
    </r>
    <r>
      <rPr>
        <b/>
        <sz val="8"/>
        <color indexed="48"/>
        <rFont val="Arial"/>
        <family val="2"/>
      </rPr>
      <t>2</t>
    </r>
  </si>
  <si>
    <r>
      <t>position de la force a</t>
    </r>
    <r>
      <rPr>
        <sz val="8"/>
        <rFont val="Arial"/>
        <family val="2"/>
      </rPr>
      <t>1</t>
    </r>
  </si>
  <si>
    <r>
      <t>position de la force a</t>
    </r>
    <r>
      <rPr>
        <sz val="8"/>
        <rFont val="Arial"/>
        <family val="2"/>
      </rPr>
      <t>2</t>
    </r>
  </si>
  <si>
    <r>
      <t>a</t>
    </r>
    <r>
      <rPr>
        <b/>
        <sz val="8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(m)=</t>
    </r>
  </si>
  <si>
    <r>
      <t>a</t>
    </r>
    <r>
      <rPr>
        <b/>
        <sz val="8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(m)=</t>
    </r>
  </si>
  <si>
    <t>appui interméd.(réglage fin)</t>
  </si>
  <si>
    <t>Poutre en flexion simple reposant sur 2 ou 3 appuis</t>
  </si>
  <si>
    <t>objectifs de l'animation :</t>
  </si>
  <si>
    <t>F2(N)=</t>
  </si>
  <si>
    <t>valeur R(N)=</t>
  </si>
  <si>
    <t>m. inertie Iz=</t>
  </si>
  <si>
    <t>position de la force a3</t>
  </si>
  <si>
    <t>position de la force a4</t>
  </si>
  <si>
    <r>
      <t>F</t>
    </r>
    <r>
      <rPr>
        <b/>
        <sz val="8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(N)=</t>
    </r>
  </si>
  <si>
    <r>
      <t>a</t>
    </r>
    <r>
      <rPr>
        <b/>
        <sz val="8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(m)=</t>
    </r>
  </si>
  <si>
    <r>
      <t>F</t>
    </r>
    <r>
      <rPr>
        <sz val="8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>(N)=</t>
    </r>
  </si>
  <si>
    <r>
      <t>a</t>
    </r>
    <r>
      <rPr>
        <b/>
        <sz val="8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>(m)=</t>
    </r>
  </si>
  <si>
    <t>Forces concentrées     ( signe +orientées vers le bas ; signe - vers le haut)</t>
  </si>
  <si>
    <t>introduire les données dans la page "cumul des charges"</t>
  </si>
  <si>
    <t xml:space="preserve">    Résolutions de poutres soumises à différentes charges par la méthode de superposition (partie 1)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</si>
</sst>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E+00"/>
    <numFmt numFmtId="166" formatCode="0.000"/>
    <numFmt numFmtId="167" formatCode="0.0E+00"/>
    <numFmt numFmtId="168" formatCode="0.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5"/>
      <name val="Arial"/>
      <family val="0"/>
    </font>
    <font>
      <b/>
      <sz val="9.5"/>
      <name val="Arial"/>
      <family val="2"/>
    </font>
    <font>
      <sz val="5.25"/>
      <name val="Arial"/>
      <family val="0"/>
    </font>
    <font>
      <sz val="5.5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b/>
      <sz val="10"/>
      <color indexed="16"/>
      <name val="Arial"/>
      <family val="2"/>
    </font>
    <font>
      <b/>
      <sz val="11.75"/>
      <name val="Arial"/>
      <family val="2"/>
    </font>
    <font>
      <b/>
      <sz val="8"/>
      <color indexed="4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8"/>
      <color indexed="16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8"/>
      <color indexed="10"/>
      <name val="Arial"/>
      <family val="2"/>
    </font>
    <font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65" fontId="0" fillId="0" borderId="0" xfId="0" applyNumberFormat="1" applyAlignment="1">
      <alignment/>
    </xf>
    <xf numFmtId="165" fontId="2" fillId="4" borderId="1" xfId="0" applyNumberFormat="1" applyFont="1" applyFill="1" applyBorder="1" applyAlignment="1">
      <alignment/>
    </xf>
    <xf numFmtId="165" fontId="3" fillId="4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" fillId="5" borderId="1" xfId="0" applyNumberFormat="1" applyFont="1" applyFill="1" applyBorder="1" applyAlignment="1">
      <alignment/>
    </xf>
    <xf numFmtId="166" fontId="0" fillId="5" borderId="0" xfId="0" applyNumberFormat="1" applyFill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168" fontId="2" fillId="4" borderId="1" xfId="0" applyNumberFormat="1" applyFont="1" applyFill="1" applyBorder="1" applyAlignment="1">
      <alignment/>
    </xf>
    <xf numFmtId="168" fontId="3" fillId="4" borderId="1" xfId="0" applyNumberFormat="1" applyFont="1" applyFill="1" applyBorder="1" applyAlignment="1">
      <alignment horizontal="center"/>
    </xf>
    <xf numFmtId="168" fontId="0" fillId="4" borderId="0" xfId="0" applyNumberFormat="1" applyFill="1" applyAlignment="1">
      <alignment/>
    </xf>
    <xf numFmtId="1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2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0" fontId="2" fillId="3" borderId="2" xfId="0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0" fontId="12" fillId="6" borderId="4" xfId="0" applyFont="1" applyFill="1" applyBorder="1" applyAlignment="1">
      <alignment horizontal="right"/>
    </xf>
    <xf numFmtId="1" fontId="12" fillId="6" borderId="5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/>
    </xf>
    <xf numFmtId="1" fontId="11" fillId="3" borderId="0" xfId="0" applyNumberFormat="1" applyFont="1" applyFill="1" applyAlignment="1">
      <alignment/>
    </xf>
    <xf numFmtId="168" fontId="0" fillId="3" borderId="0" xfId="0" applyNumberFormat="1" applyFill="1" applyAlignment="1">
      <alignment horizontal="right"/>
    </xf>
    <xf numFmtId="164" fontId="11" fillId="5" borderId="6" xfId="0" applyNumberFormat="1" applyFont="1" applyFill="1" applyBorder="1" applyAlignment="1">
      <alignment/>
    </xf>
    <xf numFmtId="1" fontId="14" fillId="7" borderId="1" xfId="0" applyNumberFormat="1" applyFont="1" applyFill="1" applyBorder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66" fontId="2" fillId="8" borderId="2" xfId="0" applyNumberFormat="1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7" xfId="0" applyFill="1" applyBorder="1" applyAlignment="1">
      <alignment/>
    </xf>
    <xf numFmtId="0" fontId="19" fillId="9" borderId="0" xfId="0" applyFont="1" applyFill="1" applyAlignment="1">
      <alignment/>
    </xf>
    <xf numFmtId="0" fontId="0" fillId="9" borderId="0" xfId="0" applyFill="1" applyAlignment="1">
      <alignment/>
    </xf>
    <xf numFmtId="0" fontId="2" fillId="9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6" borderId="0" xfId="0" applyFont="1" applyFill="1" applyAlignment="1">
      <alignment/>
    </xf>
    <xf numFmtId="0" fontId="23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24" fillId="0" borderId="0" xfId="0" applyFont="1" applyAlignment="1">
      <alignment/>
    </xf>
    <xf numFmtId="0" fontId="25" fillId="5" borderId="1" xfId="0" applyFont="1" applyFill="1" applyBorder="1" applyAlignment="1">
      <alignment horizontal="right"/>
    </xf>
    <xf numFmtId="0" fontId="26" fillId="7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166" fontId="11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/>
    </xf>
    <xf numFmtId="168" fontId="2" fillId="3" borderId="3" xfId="0" applyNumberFormat="1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6" fontId="11" fillId="7" borderId="4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/>
    </xf>
    <xf numFmtId="166" fontId="11" fillId="7" borderId="8" xfId="0" applyNumberFormat="1" applyFont="1" applyFill="1" applyBorder="1" applyAlignment="1">
      <alignment horizontal="right"/>
    </xf>
    <xf numFmtId="0" fontId="11" fillId="7" borderId="11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15" fillId="0" borderId="9" xfId="0" applyFont="1" applyBorder="1" applyAlignment="1">
      <alignment/>
    </xf>
    <xf numFmtId="0" fontId="0" fillId="8" borderId="6" xfId="0" applyFill="1" applyBorder="1" applyAlignment="1">
      <alignment/>
    </xf>
    <xf numFmtId="1" fontId="0" fillId="3" borderId="1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9" fillId="10" borderId="0" xfId="0" applyFont="1" applyFill="1" applyBorder="1" applyAlignment="1">
      <alignment/>
    </xf>
    <xf numFmtId="0" fontId="22" fillId="10" borderId="0" xfId="0" applyFont="1" applyFill="1" applyBorder="1" applyAlignment="1">
      <alignment/>
    </xf>
    <xf numFmtId="0" fontId="0" fillId="8" borderId="0" xfId="0" applyFill="1" applyAlignment="1">
      <alignment/>
    </xf>
    <xf numFmtId="0" fontId="28" fillId="8" borderId="0" xfId="0" applyFont="1" applyFill="1" applyAlignment="1">
      <alignment/>
    </xf>
    <xf numFmtId="0" fontId="0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pente y'(rad)</a:t>
            </a:r>
          </a:p>
        </c:rich>
      </c:tx>
      <c:layout>
        <c:manualLayout>
          <c:xMode val="factor"/>
          <c:yMode val="factor"/>
          <c:x val="0.28625"/>
          <c:y val="0.7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2075"/>
          <c:w val="0.99975"/>
          <c:h val="0.97925"/>
        </c:manualLayout>
      </c:layout>
      <c:scatterChart>
        <c:scatterStyle val="smooth"/>
        <c:varyColors val="0"/>
        <c:ser>
          <c:idx val="0"/>
          <c:order val="0"/>
          <c:tx>
            <c:v>pent y'(rad)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'cumul des charges'!$A$11:$A$111</c:f>
              <c:numCache/>
            </c:numRef>
          </c:xVal>
          <c:yVal>
            <c:numRef>
              <c:f>'cumul des charges'!$D$11:$D$111</c:f>
              <c:numCache/>
            </c:numRef>
          </c:yVal>
          <c:smooth val="1"/>
        </c:ser>
        <c:axId val="6077752"/>
        <c:axId val="54699769"/>
      </c:scatterChart>
      <c:valAx>
        <c:axId val="607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77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crossBetween val="midCat"/>
        <c:dispUnits/>
      </c:valAx>
      <c:valAx>
        <c:axId val="5469976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077752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moment fléchissant M(N.m)</a:t>
            </a:r>
          </a:p>
        </c:rich>
      </c:tx>
      <c:layout>
        <c:manualLayout>
          <c:xMode val="factor"/>
          <c:yMode val="factor"/>
          <c:x val="0.0075"/>
          <c:y val="0.8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"/>
          <c:w val="1"/>
          <c:h val="0.967"/>
        </c:manualLayout>
      </c:layout>
      <c:scatterChart>
        <c:scatterStyle val="smooth"/>
        <c:varyColors val="0"/>
        <c:ser>
          <c:idx val="0"/>
          <c:order val="0"/>
          <c:tx>
            <c:v>moment fléchissant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'cumul des charges'!$A$11:$A$111</c:f>
              <c:numCache/>
            </c:numRef>
          </c:xVal>
          <c:yVal>
            <c:numRef>
              <c:f>'cumul des charges'!$C$11:$C$111</c:f>
              <c:numCache/>
            </c:numRef>
          </c:yVal>
          <c:smooth val="1"/>
        </c:ser>
        <c:axId val="22535874"/>
        <c:axId val="1496275"/>
      </c:scatterChart>
      <c:valAx>
        <c:axId val="225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8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crossBetween val="midCat"/>
        <c:dispUnits/>
      </c:valAx>
      <c:valAx>
        <c:axId val="1496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déformée y(mm)</a:t>
            </a:r>
          </a:p>
        </c:rich>
      </c:tx>
      <c:layout>
        <c:manualLayout>
          <c:xMode val="factor"/>
          <c:yMode val="factor"/>
          <c:x val="0.2075"/>
          <c:y val="0.8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85"/>
          <c:h val="1"/>
        </c:manualLayout>
      </c:layout>
      <c:scatterChart>
        <c:scatterStyle val="smooth"/>
        <c:varyColors val="0"/>
        <c:ser>
          <c:idx val="0"/>
          <c:order val="0"/>
          <c:tx>
            <c:v>déformée y(m)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'cumul des charges'!$A$11:$A$111</c:f>
              <c:numCache/>
            </c:numRef>
          </c:xVal>
          <c:yVal>
            <c:numRef>
              <c:f>'cumul des charges'!$E$11:$E$111</c:f>
              <c:numCache/>
            </c:numRef>
          </c:yVal>
          <c:smooth val="1"/>
        </c:ser>
        <c:axId val="13466476"/>
        <c:axId val="54089421"/>
      </c:scatterChart>
      <c:valAx>
        <c:axId val="13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875"/>
              <c:y val="0.09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crossBetween val="midCat"/>
        <c:dispUnits/>
      </c:valAx>
      <c:valAx>
        <c:axId val="5408942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346647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>
        <c:manualLayout>
          <c:xMode val="factor"/>
          <c:yMode val="factor"/>
          <c:x val="0.27925"/>
          <c:y val="0.77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1"/>
        </c:manualLayout>
      </c:layout>
      <c:scatterChart>
        <c:scatterStyle val="smooth"/>
        <c:varyColors val="0"/>
        <c:ser>
          <c:idx val="0"/>
          <c:order val="0"/>
          <c:tx>
            <c:v>effort tranchant T(N)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'cumul des charges'!$A$11:$A$111</c:f>
              <c:numCache/>
            </c:numRef>
          </c:xVal>
          <c:yVal>
            <c:numRef>
              <c:f>'cumul des charges'!$B$11:$B$111</c:f>
              <c:numCache/>
            </c:numRef>
          </c:yVal>
          <c:smooth val="1"/>
        </c:ser>
        <c:axId val="17042742"/>
        <c:axId val="19166951"/>
      </c:scatterChart>
      <c:valAx>
        <c:axId val="17042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8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crossBetween val="midCat"/>
        <c:dispUnits/>
      </c:valAx>
      <c:valAx>
        <c:axId val="19166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11</xdr:row>
      <xdr:rowOff>85725</xdr:rowOff>
    </xdr:from>
    <xdr:to>
      <xdr:col>5</xdr:col>
      <xdr:colOff>504825</xdr:colOff>
      <xdr:row>12</xdr:row>
      <xdr:rowOff>0</xdr:rowOff>
    </xdr:to>
    <xdr:sp>
      <xdr:nvSpPr>
        <xdr:cNvPr id="1" name="Rectangle 81"/>
        <xdr:cNvSpPr>
          <a:spLocks/>
        </xdr:cNvSpPr>
      </xdr:nvSpPr>
      <xdr:spPr>
        <a:xfrm>
          <a:off x="4238625" y="21336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8</xdr:row>
      <xdr:rowOff>47625</xdr:rowOff>
    </xdr:from>
    <xdr:to>
      <xdr:col>15</xdr:col>
      <xdr:colOff>47625</xdr:colOff>
      <xdr:row>24</xdr:row>
      <xdr:rowOff>152400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1182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66675</xdr:rowOff>
    </xdr:from>
    <xdr:to>
      <xdr:col>10</xdr:col>
      <xdr:colOff>57150</xdr:colOff>
      <xdr:row>19</xdr:row>
      <xdr:rowOff>123825</xdr:rowOff>
    </xdr:to>
    <xdr:graphicFrame>
      <xdr:nvGraphicFramePr>
        <xdr:cNvPr id="1" name="Chart 12"/>
        <xdr:cNvGraphicFramePr/>
      </xdr:nvGraphicFramePr>
      <xdr:xfrm>
        <a:off x="4238625" y="1362075"/>
        <a:ext cx="30480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20</xdr:row>
      <xdr:rowOff>9525</xdr:rowOff>
    </xdr:from>
    <xdr:to>
      <xdr:col>15</xdr:col>
      <xdr:colOff>76200</xdr:colOff>
      <xdr:row>31</xdr:row>
      <xdr:rowOff>47625</xdr:rowOff>
    </xdr:to>
    <xdr:graphicFrame>
      <xdr:nvGraphicFramePr>
        <xdr:cNvPr id="2" name="Chart 13"/>
        <xdr:cNvGraphicFramePr/>
      </xdr:nvGraphicFramePr>
      <xdr:xfrm>
        <a:off x="7448550" y="3248025"/>
        <a:ext cx="36671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19</xdr:row>
      <xdr:rowOff>123825</xdr:rowOff>
    </xdr:from>
    <xdr:to>
      <xdr:col>10</xdr:col>
      <xdr:colOff>161925</xdr:colOff>
      <xdr:row>31</xdr:row>
      <xdr:rowOff>152400</xdr:rowOff>
    </xdr:to>
    <xdr:graphicFrame>
      <xdr:nvGraphicFramePr>
        <xdr:cNvPr id="3" name="Chart 14"/>
        <xdr:cNvGraphicFramePr/>
      </xdr:nvGraphicFramePr>
      <xdr:xfrm>
        <a:off x="4295775" y="3200400"/>
        <a:ext cx="30956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171450</xdr:colOff>
      <xdr:row>8</xdr:row>
      <xdr:rowOff>133350</xdr:rowOff>
    </xdr:from>
    <xdr:to>
      <xdr:col>15</xdr:col>
      <xdr:colOff>95250</xdr:colOff>
      <xdr:row>19</xdr:row>
      <xdr:rowOff>142875</xdr:rowOff>
    </xdr:to>
    <xdr:graphicFrame>
      <xdr:nvGraphicFramePr>
        <xdr:cNvPr id="4" name="Chart 15"/>
        <xdr:cNvGraphicFramePr/>
      </xdr:nvGraphicFramePr>
      <xdr:xfrm>
        <a:off x="7400925" y="1428750"/>
        <a:ext cx="373380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I27" sqref="I27"/>
    </sheetView>
  </sheetViews>
  <sheetFormatPr defaultColWidth="11.421875" defaultRowHeight="12.75"/>
  <sheetData>
    <row r="1" spans="5:11" ht="18">
      <c r="E1" s="52"/>
      <c r="F1" s="58" t="s">
        <v>30</v>
      </c>
      <c r="G1" s="59"/>
      <c r="H1" s="59"/>
      <c r="I1" s="59"/>
      <c r="J1" s="59"/>
      <c r="K1" s="59"/>
    </row>
    <row r="3" spans="1:13" ht="18">
      <c r="A3" s="58" t="s">
        <v>31</v>
      </c>
      <c r="B3" s="58"/>
      <c r="C3" s="60"/>
      <c r="M3" s="54"/>
    </row>
    <row r="4" spans="1:15" ht="12.75">
      <c r="A4" s="61"/>
      <c r="B4" s="61"/>
      <c r="C4" s="61"/>
      <c r="D4" s="61"/>
      <c r="E4" s="61"/>
      <c r="F4" s="61"/>
      <c r="G4" s="53"/>
      <c r="H4" s="53"/>
      <c r="I4" s="61"/>
      <c r="J4" s="61"/>
      <c r="K4" s="61"/>
      <c r="L4" s="61"/>
      <c r="M4" s="61"/>
      <c r="N4" s="61"/>
      <c r="O4" s="53"/>
    </row>
    <row r="5" spans="1:16" ht="23.25">
      <c r="A5" s="62"/>
      <c r="B5" s="62"/>
      <c r="C5" s="95" t="s">
        <v>43</v>
      </c>
      <c r="D5" s="96"/>
      <c r="E5" s="94"/>
      <c r="F5" s="94"/>
      <c r="G5" s="95"/>
      <c r="H5" s="95"/>
      <c r="I5" s="95"/>
      <c r="J5" s="95"/>
      <c r="K5" s="95"/>
      <c r="L5" s="95"/>
      <c r="M5" s="95"/>
      <c r="N5" s="94"/>
      <c r="O5" s="94"/>
      <c r="P5" s="94"/>
    </row>
    <row r="6" spans="1:6" ht="12.75">
      <c r="A6" s="62"/>
      <c r="F6" t="s">
        <v>42</v>
      </c>
    </row>
    <row r="8" spans="1:15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2.75">
      <c r="A11" s="90"/>
      <c r="B11" s="90"/>
      <c r="C11" s="90"/>
      <c r="D11" s="90"/>
      <c r="E11" s="90"/>
      <c r="F11" s="90"/>
      <c r="G11" s="91"/>
      <c r="H11" s="91"/>
      <c r="I11" s="90"/>
      <c r="J11" s="90"/>
      <c r="K11" s="90"/>
      <c r="L11" s="90"/>
      <c r="M11" s="90"/>
      <c r="N11" s="90"/>
      <c r="O11" s="91"/>
    </row>
    <row r="12" spans="1:15" ht="12.75">
      <c r="A12" s="90"/>
      <c r="B12" s="90"/>
      <c r="C12" s="90"/>
      <c r="D12" s="90"/>
      <c r="E12" s="90"/>
      <c r="F12" s="90"/>
      <c r="G12" s="91"/>
      <c r="H12" s="91"/>
      <c r="I12" s="90"/>
      <c r="J12" s="90"/>
      <c r="K12" s="90"/>
      <c r="L12" s="90"/>
      <c r="M12" s="90"/>
      <c r="N12" s="90"/>
      <c r="O12" s="91"/>
    </row>
    <row r="13" spans="1:15" ht="18">
      <c r="A13" s="92"/>
      <c r="B13" s="92"/>
      <c r="C13" s="92"/>
      <c r="D13" s="92"/>
      <c r="E13" s="92"/>
      <c r="F13" s="93"/>
      <c r="G13" s="91"/>
      <c r="H13" s="91"/>
      <c r="I13" s="92"/>
      <c r="J13" s="92"/>
      <c r="K13" s="92"/>
      <c r="L13" s="92"/>
      <c r="M13" s="92"/>
      <c r="N13" s="93"/>
      <c r="O13" s="91"/>
    </row>
    <row r="14" spans="1:15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76"/>
      <c r="M15" s="76"/>
      <c r="N15" s="76"/>
      <c r="O15" s="76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4" ht="12.75">
      <c r="A23" s="11"/>
      <c r="B23" s="11"/>
      <c r="C23" s="11"/>
      <c r="D23" s="11"/>
      <c r="E23" s="11"/>
      <c r="F23" s="11"/>
      <c r="I23" s="11"/>
      <c r="J23" s="11"/>
      <c r="K23" s="11"/>
      <c r="L23" s="11"/>
      <c r="M23" s="11"/>
      <c r="N23" s="11"/>
    </row>
    <row r="26" ht="12.75">
      <c r="H26" s="5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L111"/>
  <sheetViews>
    <sheetView workbookViewId="0" topLeftCell="A1">
      <selection activeCell="F3" sqref="F3"/>
    </sheetView>
  </sheetViews>
  <sheetFormatPr defaultColWidth="11.421875" defaultRowHeight="12.75"/>
  <cols>
    <col min="1" max="1" width="11.7109375" style="0" customWidth="1"/>
    <col min="2" max="2" width="14.8515625" style="29" bestFit="1" customWidth="1"/>
    <col min="3" max="3" width="14.57421875" style="29" bestFit="1" customWidth="1"/>
    <col min="4" max="4" width="10.57421875" style="24" bestFit="1" customWidth="1"/>
    <col min="5" max="5" width="11.28125" style="20" bestFit="1" customWidth="1"/>
    <col min="6" max="6" width="5.57421875" style="0" customWidth="1"/>
    <col min="10" max="10" width="5.57421875" style="0" customWidth="1"/>
  </cols>
  <sheetData>
    <row r="1" spans="1:12" ht="12.75">
      <c r="A1" s="39" t="s">
        <v>15</v>
      </c>
      <c r="B1" s="40"/>
      <c r="C1" s="40"/>
      <c r="D1" s="73"/>
      <c r="E1" s="55" t="s">
        <v>41</v>
      </c>
      <c r="F1" s="56"/>
      <c r="G1" s="56"/>
      <c r="H1" s="57"/>
      <c r="I1" s="74"/>
      <c r="J1" s="74"/>
      <c r="K1" s="74"/>
      <c r="L1" s="87"/>
    </row>
    <row r="2" spans="1:12" ht="12.75">
      <c r="A2" s="23" t="s">
        <v>12</v>
      </c>
      <c r="B2" s="28">
        <v>200000</v>
      </c>
      <c r="C2" s="33" t="s">
        <v>24</v>
      </c>
      <c r="E2" s="70" t="s">
        <v>16</v>
      </c>
      <c r="F2" s="69">
        <v>0</v>
      </c>
      <c r="G2" s="75" t="s">
        <v>25</v>
      </c>
      <c r="H2" s="75"/>
      <c r="I2" s="44" t="s">
        <v>37</v>
      </c>
      <c r="J2" s="69">
        <v>0</v>
      </c>
      <c r="K2" s="76" t="s">
        <v>35</v>
      </c>
      <c r="L2" s="77"/>
    </row>
    <row r="3" spans="1:12" ht="12.75">
      <c r="A3" s="67" t="s">
        <v>18</v>
      </c>
      <c r="B3" s="48">
        <f>2+$D$3*0.1</f>
        <v>8</v>
      </c>
      <c r="C3" s="46"/>
      <c r="D3" s="47">
        <v>60</v>
      </c>
      <c r="E3" s="78" t="s">
        <v>27</v>
      </c>
      <c r="F3" s="79">
        <f>($H$3/10)</f>
        <v>2.9</v>
      </c>
      <c r="G3" s="76"/>
      <c r="H3" s="80">
        <v>29</v>
      </c>
      <c r="I3" s="71" t="s">
        <v>38</v>
      </c>
      <c r="J3" s="72">
        <f>0.1*$L$3</f>
        <v>7</v>
      </c>
      <c r="K3" s="76"/>
      <c r="L3" s="81">
        <v>70</v>
      </c>
    </row>
    <row r="4" spans="1:12" ht="12.75">
      <c r="A4" s="68" t="s">
        <v>34</v>
      </c>
      <c r="B4" s="49">
        <v>11770</v>
      </c>
      <c r="C4" s="49" t="s">
        <v>10</v>
      </c>
      <c r="E4" s="70" t="s">
        <v>32</v>
      </c>
      <c r="F4" s="69">
        <v>2000</v>
      </c>
      <c r="G4" s="75" t="s">
        <v>26</v>
      </c>
      <c r="H4" s="75"/>
      <c r="I4" s="44" t="s">
        <v>39</v>
      </c>
      <c r="J4" s="69">
        <v>0</v>
      </c>
      <c r="K4" s="76" t="s">
        <v>36</v>
      </c>
      <c r="L4" s="77"/>
    </row>
    <row r="5" spans="1:12" ht="12.75">
      <c r="A5" s="44" t="s">
        <v>22</v>
      </c>
      <c r="B5" s="45">
        <v>0</v>
      </c>
      <c r="C5" s="45" t="s">
        <v>11</v>
      </c>
      <c r="E5" s="82" t="s">
        <v>28</v>
      </c>
      <c r="F5" s="83">
        <f>$H$5/10</f>
        <v>6.3</v>
      </c>
      <c r="G5" s="84"/>
      <c r="H5" s="85">
        <v>63</v>
      </c>
      <c r="I5" s="71" t="s">
        <v>40</v>
      </c>
      <c r="J5" s="72">
        <f>0.1*$L$5</f>
        <v>5.7</v>
      </c>
      <c r="K5" s="84"/>
      <c r="L5" s="86">
        <v>57</v>
      </c>
    </row>
    <row r="6" spans="1:4" ht="12.75">
      <c r="A6" s="42" t="s">
        <v>33</v>
      </c>
      <c r="B6" s="43">
        <f>$D$6*100+$D$7*10</f>
        <v>1160</v>
      </c>
      <c r="D6" s="24">
        <v>11</v>
      </c>
    </row>
    <row r="7" spans="1:4" ht="12.75">
      <c r="A7" s="64" t="s">
        <v>29</v>
      </c>
      <c r="B7" s="65"/>
      <c r="D7" s="24">
        <v>6</v>
      </c>
    </row>
    <row r="8" spans="1:10" ht="12.75">
      <c r="A8" s="63" t="s">
        <v>19</v>
      </c>
      <c r="B8" s="41">
        <f>$D$8*0.1</f>
        <v>3.6</v>
      </c>
      <c r="D8" s="24">
        <v>36</v>
      </c>
      <c r="E8" s="50"/>
      <c r="F8" s="51"/>
      <c r="G8" s="51"/>
      <c r="H8" s="51"/>
      <c r="I8" s="51"/>
      <c r="J8" s="51"/>
    </row>
    <row r="9" spans="1:5" ht="12.75">
      <c r="A9" s="6" t="s">
        <v>0</v>
      </c>
      <c r="B9" s="30" t="s">
        <v>20</v>
      </c>
      <c r="C9" s="34" t="s">
        <v>13</v>
      </c>
      <c r="D9" s="25" t="s">
        <v>5</v>
      </c>
      <c r="E9" s="21" t="s">
        <v>6</v>
      </c>
    </row>
    <row r="10" spans="1:5" ht="12.75">
      <c r="A10" s="7" t="s">
        <v>1</v>
      </c>
      <c r="B10" s="31" t="s">
        <v>3</v>
      </c>
      <c r="C10" s="35" t="s">
        <v>4</v>
      </c>
      <c r="D10" s="26" t="s">
        <v>9</v>
      </c>
      <c r="E10" s="21" t="s">
        <v>7</v>
      </c>
    </row>
    <row r="11" spans="1:5" ht="12.75">
      <c r="A11">
        <v>0</v>
      </c>
      <c r="B11" s="32">
        <f>'charge q '!B11+'charge F1'!B11+'charge F2'!B11+'charge F3'!B11+'charge F4'!B11+'réaction R'!B11</f>
        <v>212.99999999999994</v>
      </c>
      <c r="C11" s="88">
        <f>'charge q '!C11+'charge F1'!C11+'charge F2'!C11+'charge F3'!C11+'charge F4'!C11+'réaction R'!C11</f>
        <v>0</v>
      </c>
      <c r="D11" s="27">
        <f>'charge q '!D11+'charge F1'!D11+'charge F2'!D11+'charge F3'!D11+'charge F4'!D11+'réaction R'!D11</f>
        <v>1.7761045029736594E-05</v>
      </c>
      <c r="E11" s="22">
        <f>'charge q '!E11+'charge F1'!E11+'charge F2'!E11+'charge F3'!E11+'charge F4'!E11+'réaction R'!E11</f>
        <v>0</v>
      </c>
    </row>
    <row r="12" spans="1:5" ht="12.75">
      <c r="A12">
        <f aca="true" t="shared" si="0" ref="A12:A43">IF(A11&lt;PORTEE,A11+(PORTEE/100),"")</f>
        <v>0.08</v>
      </c>
      <c r="B12" s="32">
        <f>'charge q '!B12+'charge F1'!B12+'charge F2'!B12+'charge F3'!B12+'charge F4'!B12+'réaction R'!B12</f>
        <v>212.99999999999994</v>
      </c>
      <c r="C12" s="88">
        <f>'charge q '!C12+'charge F1'!C12+'charge F2'!C12+'charge F3'!C12+'charge F4'!C12+'réaction R'!C12</f>
        <v>-17.039999999999992</v>
      </c>
      <c r="D12" s="27">
        <f>'charge q '!D12+'charge F1'!D12+'charge F2'!D12+'charge F3'!D12+'charge F4'!D12+'réaction R'!D12</f>
        <v>1.773209005947321E-05</v>
      </c>
      <c r="E12" s="22">
        <f>'charge q '!E12+'charge F1'!E12+'charge F2'!E12+'charge F3'!E12+'charge F4'!E12+'réaction R'!E12</f>
        <v>0.001420111469838569</v>
      </c>
    </row>
    <row r="13" spans="1:5" ht="12.75">
      <c r="A13">
        <f t="shared" si="0"/>
        <v>0.16</v>
      </c>
      <c r="B13" s="32">
        <f>'charge q '!B13+'charge F1'!B13+'charge F2'!B13+'charge F3'!B13+'charge F4'!B13+'réaction R'!B13</f>
        <v>212.99999999999994</v>
      </c>
      <c r="C13" s="88">
        <f>'charge q '!C13+'charge F1'!C13+'charge F2'!C13+'charge F3'!C13+'charge F4'!C13+'réaction R'!C13</f>
        <v>-34.079999999999984</v>
      </c>
      <c r="D13" s="27">
        <f>'charge q '!D13+'charge F1'!D13+'charge F2'!D13+'charge F3'!D13+'charge F4'!D13+'réaction R'!D13</f>
        <v>1.764522514868306E-05</v>
      </c>
      <c r="E13" s="22">
        <f>'charge q '!E13+'charge F1'!E13+'charge F2'!E13+'charge F3'!E13+'charge F4'!E13+'réaction R'!E13</f>
        <v>0.002835590144435001</v>
      </c>
    </row>
    <row r="14" spans="1:5" ht="12.75">
      <c r="A14">
        <f t="shared" si="0"/>
        <v>0.24</v>
      </c>
      <c r="B14" s="32">
        <f>'charge q '!B14+'charge F1'!B14+'charge F2'!B14+'charge F3'!B14+'charge F4'!B14+'réaction R'!B14</f>
        <v>212.99999999999994</v>
      </c>
      <c r="C14" s="88">
        <f>'charge q '!C14+'charge F1'!C14+'charge F2'!C14+'charge F3'!C14+'charge F4'!C14+'réaction R'!C14</f>
        <v>-51.11999999999999</v>
      </c>
      <c r="D14" s="27">
        <f>'charge q '!D14+'charge F1'!D14+'charge F2'!D14+'charge F3'!D14+'charge F4'!D14+'réaction R'!D14</f>
        <v>1.7500450297366172E-05</v>
      </c>
      <c r="E14" s="22">
        <f>'charge q '!E14+'charge F1'!E14+'charge F2'!E14+'charge F3'!E14+'charge F4'!E14+'réaction R'!E14</f>
        <v>0.004241803228547142</v>
      </c>
    </row>
    <row r="15" spans="1:5" ht="12.75">
      <c r="A15">
        <f t="shared" si="0"/>
        <v>0.32</v>
      </c>
      <c r="B15" s="32">
        <f>'charge q '!B15+'charge F1'!B15+'charge F2'!B15+'charge F3'!B15+'charge F4'!B15+'réaction R'!B15</f>
        <v>212.99999999999994</v>
      </c>
      <c r="C15" s="88">
        <f>'charge q '!C15+'charge F1'!C15+'charge F2'!C15+'charge F3'!C15+'charge F4'!C15+'réaction R'!C15</f>
        <v>-68.15999999999997</v>
      </c>
      <c r="D15" s="27">
        <f>'charge q '!D15+'charge F1'!D15+'charge F2'!D15+'charge F3'!D15+'charge F4'!D15+'réaction R'!D15</f>
        <v>1.729776550552249E-05</v>
      </c>
      <c r="E15" s="22">
        <f>'charge q '!E15+'charge F1'!E15+'charge F2'!E15+'charge F3'!E15+'charge F4'!E15+'réaction R'!E15</f>
        <v>0.005634117926932865</v>
      </c>
    </row>
    <row r="16" spans="1:5" ht="12.75">
      <c r="A16">
        <f t="shared" si="0"/>
        <v>0.4</v>
      </c>
      <c r="B16" s="32">
        <f>'charge q '!B16+'charge F1'!B16+'charge F2'!B16+'charge F3'!B16+'charge F4'!B16+'réaction R'!B16</f>
        <v>212.99999999999994</v>
      </c>
      <c r="C16" s="88">
        <f>'charge q '!C16+'charge F1'!C16+'charge F2'!C16+'charge F3'!C16+'charge F4'!C16+'réaction R'!C16</f>
        <v>-85.19999999999999</v>
      </c>
      <c r="D16" s="27">
        <f>'charge q '!D16+'charge F1'!D16+'charge F2'!D16+'charge F3'!D16+'charge F4'!D16+'réaction R'!D16</f>
        <v>1.703717077315204E-05</v>
      </c>
      <c r="E16" s="22">
        <f>'charge q '!E16+'charge F1'!E16+'charge F2'!E16+'charge F3'!E16+'charge F4'!E16+'réaction R'!E16</f>
        <v>0.00700790144435004</v>
      </c>
    </row>
    <row r="17" spans="1:5" ht="12.75">
      <c r="A17">
        <f t="shared" si="0"/>
        <v>0.48000000000000004</v>
      </c>
      <c r="B17" s="32">
        <f>'charge q '!B17+'charge F1'!B17+'charge F2'!B17+'charge F3'!B17+'charge F4'!B17+'réaction R'!B17</f>
        <v>212.99999999999994</v>
      </c>
      <c r="C17" s="88">
        <f>'charge q '!C17+'charge F1'!C17+'charge F2'!C17+'charge F3'!C17+'charge F4'!C17+'réaction R'!C17</f>
        <v>-102.23999999999995</v>
      </c>
      <c r="D17" s="27">
        <f>'charge q '!D17+'charge F1'!D17+'charge F2'!D17+'charge F3'!D17+'charge F4'!D17+'réaction R'!D17</f>
        <v>1.6718666100254854E-05</v>
      </c>
      <c r="E17" s="22">
        <f>'charge q '!E17+'charge F1'!E17+'charge F2'!E17+'charge F3'!E17+'charge F4'!E17+'réaction R'!E17</f>
        <v>0.008358520985556478</v>
      </c>
    </row>
    <row r="18" spans="1:5" ht="12.75">
      <c r="A18">
        <f t="shared" si="0"/>
        <v>0.56</v>
      </c>
      <c r="B18" s="32">
        <f>'charge q '!B18+'charge F1'!B18+'charge F2'!B18+'charge F3'!B18+'charge F4'!B18+'réaction R'!B18</f>
        <v>212.99999999999994</v>
      </c>
      <c r="C18" s="88">
        <f>'charge q '!C18+'charge F1'!C18+'charge F2'!C18+'charge F3'!C18+'charge F4'!C18+'réaction R'!C18</f>
        <v>-119.27999999999997</v>
      </c>
      <c r="D18" s="27">
        <f>'charge q '!D18+'charge F1'!D18+'charge F2'!D18+'charge F3'!D18+'charge F4'!D18+'réaction R'!D18</f>
        <v>1.63422514868309E-05</v>
      </c>
      <c r="E18" s="22">
        <f>'charge q '!E18+'charge F1'!E18+'charge F2'!E18+'charge F3'!E18+'charge F4'!E18+'réaction R'!E18</f>
        <v>0.009681343755310087</v>
      </c>
    </row>
    <row r="19" spans="1:5" ht="12.75">
      <c r="A19">
        <f t="shared" si="0"/>
        <v>0.64</v>
      </c>
      <c r="B19" s="32">
        <f>'charge q '!B19+'charge F1'!B19+'charge F2'!B19+'charge F3'!B19+'charge F4'!B19+'réaction R'!B19</f>
        <v>212.99999999999994</v>
      </c>
      <c r="C19" s="88">
        <f>'charge q '!C19+'charge F1'!C19+'charge F2'!C19+'charge F3'!C19+'charge F4'!C19+'réaction R'!C19</f>
        <v>-136.31999999999994</v>
      </c>
      <c r="D19" s="27">
        <f>'charge q '!D19+'charge F1'!D19+'charge F2'!D19+'charge F3'!D19+'charge F4'!D19+'réaction R'!D19</f>
        <v>1.590792693288018E-05</v>
      </c>
      <c r="E19" s="22">
        <f>'charge q '!E19+'charge F1'!E19+'charge F2'!E19+'charge F3'!E19+'charge F4'!E19+'réaction R'!E19</f>
        <v>0.0109717369583687</v>
      </c>
    </row>
    <row r="20" spans="1:5" ht="12.75">
      <c r="A20">
        <f t="shared" si="0"/>
        <v>0.72</v>
      </c>
      <c r="B20" s="32">
        <f>'charge q '!B20+'charge F1'!B20+'charge F2'!B20+'charge F3'!B20+'charge F4'!B20+'réaction R'!B20</f>
        <v>212.99999999999994</v>
      </c>
      <c r="C20" s="88">
        <f>'charge q '!C20+'charge F1'!C20+'charge F2'!C20+'charge F3'!C20+'charge F4'!C20+'réaction R'!C20</f>
        <v>-153.3599999999999</v>
      </c>
      <c r="D20" s="27">
        <f>'charge q '!D20+'charge F1'!D20+'charge F2'!D20+'charge F3'!D20+'charge F4'!D20+'réaction R'!D20</f>
        <v>1.541569243840269E-05</v>
      </c>
      <c r="E20" s="22">
        <f>'charge q '!E20+'charge F1'!E20+'charge F2'!E20+'charge F3'!E20+'charge F4'!E20+'réaction R'!E20</f>
        <v>0.012225067799490202</v>
      </c>
    </row>
    <row r="21" spans="1:5" ht="12.75">
      <c r="A21">
        <f t="shared" si="0"/>
        <v>0.7999999999999999</v>
      </c>
      <c r="B21" s="32">
        <f>'charge q '!B21+'charge F1'!B21+'charge F2'!B21+'charge F3'!B21+'charge F4'!B21+'réaction R'!B21</f>
        <v>212.99999999999994</v>
      </c>
      <c r="C21" s="88">
        <f>'charge q '!C21+'charge F1'!C21+'charge F2'!C21+'charge F3'!C21+'charge F4'!C21+'réaction R'!C21</f>
        <v>-170.39999999999998</v>
      </c>
      <c r="D21" s="27">
        <f>'charge q '!D21+'charge F1'!D21+'charge F2'!D21+'charge F3'!D21+'charge F4'!D21+'réaction R'!D21</f>
        <v>1.4865548003398465E-05</v>
      </c>
      <c r="E21" s="22">
        <f>'charge q '!E21+'charge F1'!E21+'charge F2'!E21+'charge F3'!E21+'charge F4'!E21+'réaction R'!E21</f>
        <v>0.013436703483432455</v>
      </c>
    </row>
    <row r="22" spans="1:5" ht="12.75">
      <c r="A22">
        <f t="shared" si="0"/>
        <v>0.8799999999999999</v>
      </c>
      <c r="B22" s="32">
        <f>'charge q '!B22+'charge F1'!B22+'charge F2'!B22+'charge F3'!B22+'charge F4'!B22+'réaction R'!B22</f>
        <v>212.99999999999994</v>
      </c>
      <c r="C22" s="88">
        <f>'charge q '!C22+'charge F1'!C22+'charge F2'!C22+'charge F3'!C22+'charge F4'!C22+'réaction R'!C22</f>
        <v>-187.43999999999994</v>
      </c>
      <c r="D22" s="27">
        <f>'charge q '!D22+'charge F1'!D22+'charge F2'!D22+'charge F3'!D22+'charge F4'!D22+'réaction R'!D22</f>
        <v>1.4257493627867419E-05</v>
      </c>
      <c r="E22" s="22">
        <f>'charge q '!E22+'charge F1'!E22+'charge F2'!E22+'charge F3'!E22+'charge F4'!E22+'réaction R'!E22</f>
        <v>0.014602011214953248</v>
      </c>
    </row>
    <row r="23" spans="1:5" ht="12.75">
      <c r="A23">
        <f t="shared" si="0"/>
        <v>0.9599999999999999</v>
      </c>
      <c r="B23" s="32">
        <f>'charge q '!B23+'charge F1'!B23+'charge F2'!B23+'charge F3'!B23+'charge F4'!B23+'réaction R'!B23</f>
        <v>212.99999999999994</v>
      </c>
      <c r="C23" s="88">
        <f>'charge q '!C23+'charge F1'!C23+'charge F2'!C23+'charge F3'!C23+'charge F4'!C23+'réaction R'!C23</f>
        <v>-204.4799999999999</v>
      </c>
      <c r="D23" s="27">
        <f>'charge q '!D23+'charge F1'!D23+'charge F2'!D23+'charge F3'!D23+'charge F4'!D23+'réaction R'!D23</f>
        <v>1.359152931180966E-05</v>
      </c>
      <c r="E23" s="22">
        <f>'charge q '!E23+'charge F1'!E23+'charge F2'!E23+'charge F3'!E23+'charge F4'!E23+'réaction R'!E23</f>
        <v>0.01571635819881051</v>
      </c>
    </row>
    <row r="24" spans="1:5" ht="12.75">
      <c r="A24">
        <f t="shared" si="0"/>
        <v>1.0399999999999998</v>
      </c>
      <c r="B24" s="32">
        <f>'charge q '!B24+'charge F1'!B24+'charge F2'!B24+'charge F3'!B24+'charge F4'!B24+'réaction R'!B24</f>
        <v>212.99999999999994</v>
      </c>
      <c r="C24" s="88">
        <f>'charge q '!C24+'charge F1'!C24+'charge F2'!C24+'charge F3'!C24+'charge F4'!C24+'réaction R'!C24</f>
        <v>-221.51999999999987</v>
      </c>
      <c r="D24" s="27">
        <f>'charge q '!D24+'charge F1'!D24+'charge F2'!D24+'charge F3'!D24+'charge F4'!D24+'réaction R'!D24</f>
        <v>1.2867655055225134E-05</v>
      </c>
      <c r="E24" s="22">
        <f>'charge q '!E24+'charge F1'!E24+'charge F2'!E24+'charge F3'!E24+'charge F4'!E24+'réaction R'!E24</f>
        <v>0.01677511163976203</v>
      </c>
    </row>
    <row r="25" spans="1:5" ht="12.75">
      <c r="A25">
        <f t="shared" si="0"/>
        <v>1.1199999999999999</v>
      </c>
      <c r="B25" s="32">
        <f>'charge q '!B25+'charge F1'!B25+'charge F2'!B25+'charge F3'!B25+'charge F4'!B25+'réaction R'!B25</f>
        <v>212.99999999999994</v>
      </c>
      <c r="C25" s="88">
        <f>'charge q '!C25+'charge F1'!C25+'charge F2'!C25+'charge F3'!C25+'charge F4'!C25+'réaction R'!C25</f>
        <v>-238.55999999999995</v>
      </c>
      <c r="D25" s="27">
        <f>'charge q '!D25+'charge F1'!D25+'charge F2'!D25+'charge F3'!D25+'charge F4'!D25+'réaction R'!D25</f>
        <v>1.2085870858113816E-05</v>
      </c>
      <c r="E25" s="22">
        <f>'charge q '!E25+'charge F1'!E25+'charge F2'!E25+'charge F3'!E25+'charge F4'!E25+'réaction R'!E25</f>
        <v>0.017773638742565795</v>
      </c>
    </row>
    <row r="26" spans="1:5" ht="12.75">
      <c r="A26">
        <f t="shared" si="0"/>
        <v>1.2</v>
      </c>
      <c r="B26" s="32">
        <f>'charge q '!B26+'charge F1'!B26+'charge F2'!B26+'charge F3'!B26+'charge F4'!B26+'réaction R'!B26</f>
        <v>212.99999999999994</v>
      </c>
      <c r="C26" s="88">
        <f>'charge q '!C26+'charge F1'!C26+'charge F2'!C26+'charge F3'!C26+'charge F4'!C26+'réaction R'!C26</f>
        <v>-255.59999999999997</v>
      </c>
      <c r="D26" s="27">
        <f>'charge q '!D26+'charge F1'!D26+'charge F2'!D26+'charge F3'!D26+'charge F4'!D26+'réaction R'!D26</f>
        <v>1.1246176720475757E-05</v>
      </c>
      <c r="E26" s="22">
        <f>'charge q '!E26+'charge F1'!E26+'charge F2'!E26+'charge F3'!E26+'charge F4'!E26+'réaction R'!E26</f>
        <v>0.01870730671197962</v>
      </c>
    </row>
    <row r="27" spans="1:5" ht="12.75">
      <c r="A27">
        <f t="shared" si="0"/>
        <v>1.28</v>
      </c>
      <c r="B27" s="32">
        <f>'charge q '!B27+'charge F1'!B27+'charge F2'!B27+'charge F3'!B27+'charge F4'!B27+'réaction R'!B27</f>
        <v>212.99999999999994</v>
      </c>
      <c r="C27" s="88">
        <f>'charge q '!C27+'charge F1'!C27+'charge F2'!C27+'charge F3'!C27+'charge F4'!C27+'réaction R'!C27</f>
        <v>-272.6399999999999</v>
      </c>
      <c r="D27" s="27">
        <f>'charge q '!D27+'charge F1'!D27+'charge F2'!D27+'charge F3'!D27+'charge F4'!D27+'réaction R'!D27</f>
        <v>1.0348572642310933E-05</v>
      </c>
      <c r="E27" s="22">
        <f>'charge q '!E27+'charge F1'!E27+'charge F2'!E27+'charge F3'!E27+'charge F4'!E27+'réaction R'!E27</f>
        <v>0.01957148275276116</v>
      </c>
    </row>
    <row r="28" spans="1:5" ht="12.75">
      <c r="A28">
        <f t="shared" si="0"/>
        <v>1.36</v>
      </c>
      <c r="B28" s="32">
        <f>'charge q '!B28+'charge F1'!B28+'charge F2'!B28+'charge F3'!B28+'charge F4'!B28+'réaction R'!B28</f>
        <v>212.99999999999994</v>
      </c>
      <c r="C28" s="88">
        <f>'charge q '!C28+'charge F1'!C28+'charge F2'!C28+'charge F3'!C28+'charge F4'!C28+'réaction R'!C28</f>
        <v>-289.67999999999995</v>
      </c>
      <c r="D28" s="27">
        <f>'charge q '!D28+'charge F1'!D28+'charge F2'!D28+'charge F3'!D28+'charge F4'!D28+'réaction R'!D28</f>
        <v>9.393058623619342E-06</v>
      </c>
      <c r="E28" s="22">
        <f>'charge q '!E28+'charge F1'!E28+'charge F2'!E28+'charge F3'!E28+'charge F4'!E28+'réaction R'!E28</f>
        <v>0.020361534069668508</v>
      </c>
    </row>
    <row r="29" spans="1:5" ht="12.75">
      <c r="A29">
        <f t="shared" si="0"/>
        <v>1.4400000000000002</v>
      </c>
      <c r="B29" s="32">
        <f>'charge q '!B29+'charge F1'!B29+'charge F2'!B29+'charge F3'!B29+'charge F4'!B29+'réaction R'!B29</f>
        <v>212.99999999999994</v>
      </c>
      <c r="C29" s="88">
        <f>'charge q '!C29+'charge F1'!C29+'charge F2'!C29+'charge F3'!C29+'charge F4'!C29+'réaction R'!C29</f>
        <v>-306.72</v>
      </c>
      <c r="D29" s="27">
        <f>'charge q '!D29+'charge F1'!D29+'charge F2'!D29+'charge F3'!D29+'charge F4'!D29+'réaction R'!D29</f>
        <v>8.379634664401012E-06</v>
      </c>
      <c r="E29" s="22">
        <f>'charge q '!E29+'charge F1'!E29+'charge F2'!E29+'charge F3'!E29+'charge F4'!E29+'réaction R'!E29</f>
        <v>0.021072827867459676</v>
      </c>
    </row>
    <row r="30" spans="1:5" ht="12.75">
      <c r="A30">
        <f t="shared" si="0"/>
        <v>1.5200000000000002</v>
      </c>
      <c r="B30" s="32">
        <f>'charge q '!B30+'charge F1'!B30+'charge F2'!B30+'charge F3'!B30+'charge F4'!B30+'réaction R'!B30</f>
        <v>212.99999999999994</v>
      </c>
      <c r="C30" s="88">
        <f>'charge q '!C30+'charge F1'!C30+'charge F2'!C30+'charge F3'!C30+'charge F4'!C30+'réaction R'!C30</f>
        <v>-323.7599999999999</v>
      </c>
      <c r="D30" s="27">
        <f>'charge q '!D30+'charge F1'!D30+'charge F2'!D30+'charge F3'!D30+'charge F4'!D30+'réaction R'!D30</f>
        <v>7.308300764655889E-06</v>
      </c>
      <c r="E30" s="22">
        <f>'charge q '!E30+'charge F1'!E30+'charge F2'!E30+'charge F3'!E30+'charge F4'!E30+'réaction R'!E30</f>
        <v>0.02170073135089201</v>
      </c>
    </row>
    <row r="31" spans="1:5" ht="12.75">
      <c r="A31">
        <f t="shared" si="0"/>
        <v>1.6000000000000003</v>
      </c>
      <c r="B31" s="32">
        <f>'charge q '!B31+'charge F1'!B31+'charge F2'!B31+'charge F3'!B31+'charge F4'!B31+'réaction R'!B31</f>
        <v>212.99999999999994</v>
      </c>
      <c r="C31" s="88">
        <f>'charge q '!C31+'charge F1'!C31+'charge F2'!C31+'charge F3'!C31+'charge F4'!C31+'réaction R'!C31</f>
        <v>-340.79999999999995</v>
      </c>
      <c r="D31" s="27">
        <f>'charge q '!D31+'charge F1'!D31+'charge F2'!D31+'charge F3'!D31+'charge F4'!D31+'réaction R'!D31</f>
        <v>6.179056924383999E-06</v>
      </c>
      <c r="E31" s="22">
        <f>'charge q '!E31+'charge F1'!E31+'charge F2'!E31+'charge F3'!E31+'charge F4'!E31+'réaction R'!E31</f>
        <v>0.022240611724723802</v>
      </c>
    </row>
    <row r="32" spans="1:5" ht="12.75">
      <c r="A32">
        <f t="shared" si="0"/>
        <v>1.6800000000000004</v>
      </c>
      <c r="B32" s="32">
        <f>'charge q '!B32+'charge F1'!B32+'charge F2'!B32+'charge F3'!B32+'charge F4'!B32+'réaction R'!B32</f>
        <v>212.99999999999994</v>
      </c>
      <c r="C32" s="88">
        <f>'charge q '!C32+'charge F1'!C32+'charge F2'!C32+'charge F3'!C32+'charge F4'!C32+'réaction R'!C32</f>
        <v>-357.8399999999999</v>
      </c>
      <c r="D32" s="27">
        <f>'charge q '!D32+'charge F1'!D32+'charge F2'!D32+'charge F3'!D32+'charge F4'!D32+'réaction R'!D32</f>
        <v>4.99190314358537E-06</v>
      </c>
      <c r="E32" s="22">
        <f>'charge q '!E32+'charge F1'!E32+'charge F2'!E32+'charge F3'!E32+'charge F4'!E32+'réaction R'!E32</f>
        <v>0.02268783619371284</v>
      </c>
    </row>
    <row r="33" spans="1:5" ht="12.75">
      <c r="A33">
        <f t="shared" si="0"/>
        <v>1.7600000000000005</v>
      </c>
      <c r="B33" s="32">
        <f>'charge q '!B33+'charge F1'!B33+'charge F2'!B33+'charge F3'!B33+'charge F4'!B33+'réaction R'!B33</f>
        <v>212.99999999999994</v>
      </c>
      <c r="C33" s="88">
        <f>'charge q '!C33+'charge F1'!C33+'charge F2'!C33+'charge F3'!C33+'charge F4'!C33+'réaction R'!C33</f>
        <v>-374.88</v>
      </c>
      <c r="D33" s="27">
        <f>'charge q '!D33+'charge F1'!D33+'charge F2'!D33+'charge F3'!D33+'charge F4'!D33+'réaction R'!D33</f>
        <v>3.746839422259947E-06</v>
      </c>
      <c r="E33" s="22">
        <f>'charge q '!E33+'charge F1'!E33+'charge F2'!E33+'charge F3'!E33+'charge F4'!E33+'réaction R'!E33</f>
        <v>0.023037771962616804</v>
      </c>
    </row>
    <row r="34" spans="1:5" ht="12.75">
      <c r="A34">
        <f t="shared" si="0"/>
        <v>1.8400000000000005</v>
      </c>
      <c r="B34" s="32">
        <f>'charge q '!B34+'charge F1'!B34+'charge F2'!B34+'charge F3'!B34+'charge F4'!B34+'réaction R'!B34</f>
        <v>212.99999999999994</v>
      </c>
      <c r="C34" s="88">
        <f>'charge q '!C34+'charge F1'!C34+'charge F2'!C34+'charge F3'!C34+'charge F4'!C34+'réaction R'!C34</f>
        <v>-391.91999999999996</v>
      </c>
      <c r="D34" s="27">
        <f>'charge q '!D34+'charge F1'!D34+'charge F2'!D34+'charge F3'!D34+'charge F4'!D34+'réaction R'!D34</f>
        <v>2.4438657604077853E-06</v>
      </c>
      <c r="E34" s="22">
        <f>'charge q '!E34+'charge F1'!E34+'charge F2'!E34+'charge F3'!E34+'charge F4'!E34+'réaction R'!E34</f>
        <v>0.023285786236193595</v>
      </c>
    </row>
    <row r="35" spans="1:5" ht="12.75">
      <c r="A35">
        <f t="shared" si="0"/>
        <v>1.9200000000000006</v>
      </c>
      <c r="B35" s="32">
        <f>'charge q '!B35+'charge F1'!B35+'charge F2'!B35+'charge F3'!B35+'charge F4'!B35+'réaction R'!B35</f>
        <v>212.99999999999994</v>
      </c>
      <c r="C35" s="88">
        <f>'charge q '!C35+'charge F1'!C35+'charge F2'!C35+'charge F3'!C35+'charge F4'!C35+'réaction R'!C35</f>
        <v>-408.96000000000015</v>
      </c>
      <c r="D35" s="27">
        <f>'charge q '!D35+'charge F1'!D35+'charge F2'!D35+'charge F3'!D35+'charge F4'!D35+'réaction R'!D35</f>
        <v>1.082982158028857E-06</v>
      </c>
      <c r="E35" s="22">
        <f>'charge q '!E35+'charge F1'!E35+'charge F2'!E35+'charge F3'!E35+'charge F4'!E35+'réaction R'!E35</f>
        <v>0.02342724621920128</v>
      </c>
    </row>
    <row r="36" spans="1:5" ht="12.75">
      <c r="A36">
        <f t="shared" si="0"/>
        <v>2.0000000000000004</v>
      </c>
      <c r="B36" s="32">
        <f>'charge q '!B36+'charge F1'!B36+'charge F2'!B36+'charge F3'!B36+'charge F4'!B36+'réaction R'!B36</f>
        <v>212.99999999999994</v>
      </c>
      <c r="C36" s="88">
        <f>'charge q '!C36+'charge F1'!C36+'charge F2'!C36+'charge F3'!C36+'charge F4'!C36+'réaction R'!C36</f>
        <v>-425.9999999999999</v>
      </c>
      <c r="D36" s="27">
        <f>'charge q '!D36+'charge F1'!D36+'charge F2'!D36+'charge F3'!D36+'charge F4'!D36+'réaction R'!D36</f>
        <v>-3.358113848768104E-07</v>
      </c>
      <c r="E36" s="22">
        <f>'charge q '!E36+'charge F1'!E36+'charge F2'!E36+'charge F3'!E36+'charge F4'!E36+'réaction R'!E36</f>
        <v>0.02345751911639754</v>
      </c>
    </row>
    <row r="37" spans="1:5" ht="12.75">
      <c r="A37">
        <f t="shared" si="0"/>
        <v>2.0800000000000005</v>
      </c>
      <c r="B37" s="32">
        <f>'charge q '!B37+'charge F1'!B37+'charge F2'!B37+'charge F3'!B37+'charge F4'!B37+'réaction R'!B37</f>
        <v>212.99999999999994</v>
      </c>
      <c r="C37" s="88">
        <f>'charge q '!C37+'charge F1'!C37+'charge F2'!C37+'charge F3'!C37+'charge F4'!C37+'réaction R'!C37</f>
        <v>-443.0400000000001</v>
      </c>
      <c r="D37" s="27">
        <f>'charge q '!D37+'charge F1'!D37+'charge F2'!D37+'charge F3'!D37+'charge F4'!D37+'réaction R'!D37</f>
        <v>-1.8125148683092714E-06</v>
      </c>
      <c r="E37" s="22">
        <f>'charge q '!E37+'charge F1'!E37+'charge F2'!E37+'charge F3'!E37+'charge F4'!E37+'réaction R'!E37</f>
        <v>0.02337197213254033</v>
      </c>
    </row>
    <row r="38" spans="1:5" ht="12.75">
      <c r="A38">
        <f t="shared" si="0"/>
        <v>2.1600000000000006</v>
      </c>
      <c r="B38" s="32">
        <f>'charge q '!B38+'charge F1'!B38+'charge F2'!B38+'charge F3'!B38+'charge F4'!B38+'réaction R'!B38</f>
        <v>212.99999999999994</v>
      </c>
      <c r="C38" s="88">
        <f>'charge q '!C38+'charge F1'!C38+'charge F2'!C38+'charge F3'!C38+'charge F4'!C38+'réaction R'!C38</f>
        <v>-460.08000000000004</v>
      </c>
      <c r="D38" s="27">
        <f>'charge q '!D38+'charge F1'!D38+'charge F2'!D38+'charge F3'!D38+'charge F4'!D38+'réaction R'!D38</f>
        <v>-3.3471282922685258E-06</v>
      </c>
      <c r="E38" s="22">
        <f>'charge q '!E38+'charge F1'!E38+'charge F2'!E38+'charge F3'!E38+'charge F4'!E38+'réaction R'!E38</f>
        <v>0.02316597247238733</v>
      </c>
    </row>
    <row r="39" spans="1:5" ht="12.75">
      <c r="A39">
        <f t="shared" si="0"/>
        <v>2.2400000000000007</v>
      </c>
      <c r="B39" s="32">
        <f>'charge q '!B39+'charge F1'!B39+'charge F2'!B39+'charge F3'!B39+'charge F4'!B39+'réaction R'!B39</f>
        <v>212.99999999999994</v>
      </c>
      <c r="C39" s="88">
        <f>'charge q '!C39+'charge F1'!C39+'charge F2'!C39+'charge F3'!C39+'charge F4'!C39+'réaction R'!C39</f>
        <v>-477.1199999999999</v>
      </c>
      <c r="D39" s="27">
        <f>'charge q '!D39+'charge F1'!D39+'charge F2'!D39+'charge F3'!D39+'charge F4'!D39+'réaction R'!D39</f>
        <v>-4.939651656754492E-06</v>
      </c>
      <c r="E39" s="22">
        <f>'charge q '!E39+'charge F1'!E39+'charge F2'!E39+'charge F3'!E39+'charge F4'!E39+'réaction R'!E39</f>
        <v>0.022834887340696608</v>
      </c>
    </row>
    <row r="40" spans="1:5" ht="12.75">
      <c r="A40">
        <f t="shared" si="0"/>
        <v>2.3200000000000007</v>
      </c>
      <c r="B40" s="32">
        <f>'charge q '!B40+'charge F1'!B40+'charge F2'!B40+'charge F3'!B40+'charge F4'!B40+'réaction R'!B40</f>
        <v>212.99999999999994</v>
      </c>
      <c r="C40" s="88">
        <f>'charge q '!C40+'charge F1'!C40+'charge F2'!C40+'charge F3'!C40+'charge F4'!C40+'réaction R'!C40</f>
        <v>-494.1600000000001</v>
      </c>
      <c r="D40" s="27">
        <f>'charge q '!D40+'charge F1'!D40+'charge F2'!D40+'charge F3'!D40+'charge F4'!D40+'réaction R'!D40</f>
        <v>-6.590084961767225E-06</v>
      </c>
      <c r="E40" s="22">
        <f>'charge q '!E40+'charge F1'!E40+'charge F2'!E40+'charge F3'!E40+'charge F4'!E40+'réaction R'!E40</f>
        <v>0.022374083942225953</v>
      </c>
    </row>
    <row r="41" spans="1:5" ht="12.75">
      <c r="A41">
        <f t="shared" si="0"/>
        <v>2.400000000000001</v>
      </c>
      <c r="B41" s="32">
        <f>'charge q '!B41+'charge F1'!B41+'charge F2'!B41+'charge F3'!B41+'charge F4'!B41+'réaction R'!B41</f>
        <v>212.99999999999994</v>
      </c>
      <c r="C41" s="88">
        <f>'charge q '!C41+'charge F1'!C41+'charge F2'!C41+'charge F3'!C41+'charge F4'!C41+'réaction R'!C41</f>
        <v>-511.20000000000005</v>
      </c>
      <c r="D41" s="27">
        <f>'charge q '!D41+'charge F1'!D41+'charge F2'!D41+'charge F3'!D41+'charge F4'!D41+'réaction R'!D41</f>
        <v>-8.298428207306752E-06</v>
      </c>
      <c r="E41" s="22">
        <f>'charge q '!E41+'charge F1'!E41+'charge F2'!E41+'charge F3'!E41+'charge F4'!E41+'réaction R'!E41</f>
        <v>0.02177892948173321</v>
      </c>
    </row>
    <row r="42" spans="1:5" ht="12.75">
      <c r="A42">
        <f t="shared" si="0"/>
        <v>2.480000000000001</v>
      </c>
      <c r="B42" s="32">
        <f>'charge q '!B42+'charge F1'!B42+'charge F2'!B42+'charge F3'!B42+'charge F4'!B42+'réaction R'!B42</f>
        <v>212.99999999999994</v>
      </c>
      <c r="C42" s="88">
        <f>'charge q '!C42+'charge F1'!C42+'charge F2'!C42+'charge F3'!C42+'charge F4'!C42+'réaction R'!C42</f>
        <v>-528.24</v>
      </c>
      <c r="D42" s="27">
        <f>'charge q '!D42+'charge F1'!D42+'charge F2'!D42+'charge F3'!D42+'charge F4'!D42+'réaction R'!D42</f>
        <v>-1.0064681393373031E-05</v>
      </c>
      <c r="E42" s="22">
        <f>'charge q '!E42+'charge F1'!E42+'charge F2'!E42+'charge F3'!E42+'charge F4'!E42+'réaction R'!E42</f>
        <v>0.021044791163976173</v>
      </c>
    </row>
    <row r="43" spans="1:5" ht="12.75">
      <c r="A43">
        <f t="shared" si="0"/>
        <v>2.560000000000001</v>
      </c>
      <c r="B43" s="32">
        <f>'charge q '!B43+'charge F1'!B43+'charge F2'!B43+'charge F3'!B43+'charge F4'!B43+'réaction R'!B43</f>
        <v>212.99999999999994</v>
      </c>
      <c r="C43" s="88">
        <f>'charge q '!C43+'charge F1'!C43+'charge F2'!C43+'charge F3'!C43+'charge F4'!C43+'réaction R'!C43</f>
        <v>-545.2800000000002</v>
      </c>
      <c r="D43" s="27">
        <f>'charge q '!D43+'charge F1'!D43+'charge F2'!D43+'charge F3'!D43+'charge F4'!D43+'réaction R'!D43</f>
        <v>-1.188884451996605E-05</v>
      </c>
      <c r="E43" s="22">
        <f>'charge q '!E43+'charge F1'!E43+'charge F2'!E43+'charge F3'!E43+'charge F4'!E43+'réaction R'!E43</f>
        <v>0.02016703619371285</v>
      </c>
    </row>
    <row r="44" spans="1:5" ht="12.75">
      <c r="A44">
        <f aca="true" t="shared" si="1" ref="A44:A75">IF(A43&lt;PORTEE,A43+(PORTEE/100),"")</f>
        <v>2.640000000000001</v>
      </c>
      <c r="B44" s="32">
        <f>'charge q '!B44+'charge F1'!B44+'charge F2'!B44+'charge F3'!B44+'charge F4'!B44+'réaction R'!B44</f>
        <v>212.99999999999994</v>
      </c>
      <c r="C44" s="88">
        <f>'charge q '!C44+'charge F1'!C44+'charge F2'!C44+'charge F3'!C44+'charge F4'!C44+'réaction R'!C44</f>
        <v>-562.3199999999999</v>
      </c>
      <c r="D44" s="27">
        <f>'charge q '!D44+'charge F1'!D44+'charge F2'!D44+'charge F3'!D44+'charge F4'!D44+'réaction R'!D44</f>
        <v>-1.3770917587085861E-05</v>
      </c>
      <c r="E44" s="22">
        <f>'charge q '!E44+'charge F1'!E44+'charge F2'!E44+'charge F3'!E44+'charge F4'!E44+'réaction R'!E44</f>
        <v>0.019141031775700756</v>
      </c>
    </row>
    <row r="45" spans="1:5" ht="12.75">
      <c r="A45">
        <f t="shared" si="1"/>
        <v>2.720000000000001</v>
      </c>
      <c r="B45" s="32">
        <f>'charge q '!B45+'charge F1'!B45+'charge F2'!B45+'charge F3'!B45+'charge F4'!B45+'réaction R'!B45</f>
        <v>212.99999999999994</v>
      </c>
      <c r="C45" s="88">
        <f>'charge q '!C45+'charge F1'!C45+'charge F2'!C45+'charge F3'!C45+'charge F4'!C45+'réaction R'!C45</f>
        <v>-579.3599999999999</v>
      </c>
      <c r="D45" s="27">
        <f>'charge q '!D45+'charge F1'!D45+'charge F2'!D45+'charge F3'!D45+'charge F4'!D45+'réaction R'!D45</f>
        <v>-1.5710900594732412E-05</v>
      </c>
      <c r="E45" s="22">
        <f>'charge q '!E45+'charge F1'!E45+'charge F2'!E45+'charge F3'!E45+'charge F4'!E45+'réaction R'!E45</f>
        <v>0.017962145114698236</v>
      </c>
    </row>
    <row r="46" spans="1:5" ht="12.75">
      <c r="A46">
        <f t="shared" si="1"/>
        <v>2.800000000000001</v>
      </c>
      <c r="B46" s="32">
        <f>'charge q '!B46+'charge F1'!B46+'charge F2'!B46+'charge F3'!B46+'charge F4'!B46+'réaction R'!B46</f>
        <v>212.99999999999994</v>
      </c>
      <c r="C46" s="88">
        <f>'charge q '!C46+'charge F1'!C46+'charge F2'!C46+'charge F3'!C46+'charge F4'!C46+'réaction R'!C46</f>
        <v>-596.4000000000001</v>
      </c>
      <c r="D46" s="27">
        <f>'charge q '!D46+'charge F1'!D46+'charge F2'!D46+'charge F3'!D46+'charge F4'!D46+'réaction R'!D46</f>
        <v>-1.7708793542905744E-05</v>
      </c>
      <c r="E46" s="22">
        <f>'charge q '!E46+'charge F1'!E46+'charge F2'!E46+'charge F3'!E46+'charge F4'!E46+'réaction R'!E46</f>
        <v>0.016625743415462912</v>
      </c>
    </row>
    <row r="47" spans="1:5" ht="12.75">
      <c r="A47">
        <f t="shared" si="1"/>
        <v>2.8800000000000012</v>
      </c>
      <c r="B47" s="32">
        <f>'charge q '!B47+'charge F1'!B47+'charge F2'!B47+'charge F3'!B47+'charge F4'!B47+'réaction R'!B47</f>
        <v>212.99999999999994</v>
      </c>
      <c r="C47" s="88">
        <f>'charge q '!C47+'charge F1'!C47+'charge F2'!C47+'charge F3'!C47+'charge F4'!C47+'réaction R'!C47</f>
        <v>-613.44</v>
      </c>
      <c r="D47" s="27">
        <f>'charge q '!D47+'charge F1'!D47+'charge F2'!D47+'charge F3'!D47+'charge F4'!D47+'réaction R'!D47</f>
        <v>-1.9764596431605828E-05</v>
      </c>
      <c r="E47" s="22">
        <f>'charge q '!E47+'charge F1'!E47+'charge F2'!E47+'charge F3'!E47+'charge F4'!E47+'réaction R'!E47</f>
        <v>0.015127193882752688</v>
      </c>
    </row>
    <row r="48" spans="1:5" ht="12.75">
      <c r="A48">
        <f t="shared" si="1"/>
        <v>2.9600000000000013</v>
      </c>
      <c r="B48" s="32">
        <f>'charge q '!B48+'charge F1'!B48+'charge F2'!B48+'charge F3'!B48+'charge F4'!B48+'réaction R'!B48</f>
        <v>212.99999999999994</v>
      </c>
      <c r="C48" s="88">
        <f>'charge q '!C48+'charge F1'!C48+'charge F2'!C48+'charge F3'!C48+'charge F4'!C48+'réaction R'!C48</f>
        <v>-630.4800000000002</v>
      </c>
      <c r="D48" s="27">
        <f>'charge q '!D48+'charge F1'!D48+'charge F2'!D48+'charge F3'!D48+'charge F4'!D48+'réaction R'!D48</f>
        <v>-2.187830926083269E-05</v>
      </c>
      <c r="E48" s="22">
        <f>'charge q '!E48+'charge F1'!E48+'charge F2'!E48+'charge F3'!E48+'charge F4'!E48+'réaction R'!E48</f>
        <v>0.013461863721325296</v>
      </c>
    </row>
    <row r="49" spans="1:5" ht="12.75">
      <c r="A49">
        <f t="shared" si="1"/>
        <v>3.0400000000000014</v>
      </c>
      <c r="B49" s="32">
        <f>'charge q '!B49+'charge F1'!B49+'charge F2'!B49+'charge F3'!B49+'charge F4'!B49+'réaction R'!B49</f>
        <v>212.99999999999994</v>
      </c>
      <c r="C49" s="88">
        <f>'charge q '!C49+'charge F1'!C49+'charge F2'!C49+'charge F3'!C49+'charge F4'!C49+'réaction R'!C49</f>
        <v>-647.5200000000002</v>
      </c>
      <c r="D49" s="27">
        <f>'charge q '!D49+'charge F1'!D49+'charge F2'!D49+'charge F3'!D49+'charge F4'!D49+'réaction R'!D49</f>
        <v>-2.4049932030586294E-05</v>
      </c>
      <c r="E49" s="22">
        <f>'charge q '!E49+'charge F1'!E49+'charge F2'!E49+'charge F3'!E49+'charge F4'!E49+'réaction R'!E49</f>
        <v>0.011625120135938694</v>
      </c>
    </row>
    <row r="50" spans="1:5" ht="12.75">
      <c r="A50">
        <f t="shared" si="1"/>
        <v>3.1200000000000014</v>
      </c>
      <c r="B50" s="32">
        <f>'charge q '!B50+'charge F1'!B50+'charge F2'!B50+'charge F3'!B50+'charge F4'!B50+'réaction R'!B50</f>
        <v>212.99999999999994</v>
      </c>
      <c r="C50" s="88">
        <f>'charge q '!C50+'charge F1'!C50+'charge F2'!C50+'charge F3'!C50+'charge F4'!C50+'réaction R'!C50</f>
        <v>-664.5600000000002</v>
      </c>
      <c r="D50" s="27">
        <f>'charge q '!D50+'charge F1'!D50+'charge F2'!D50+'charge F3'!D50+'charge F4'!D50+'réaction R'!D50</f>
        <v>-2.6279464740866664E-05</v>
      </c>
      <c r="E50" s="22">
        <f>'charge q '!E50+'charge F1'!E50+'charge F2'!E50+'charge F3'!E50+'charge F4'!E50+'réaction R'!E50</f>
        <v>0.009612330331350782</v>
      </c>
    </row>
    <row r="51" spans="1:5" ht="12.75">
      <c r="A51">
        <f t="shared" si="1"/>
        <v>3.2000000000000015</v>
      </c>
      <c r="B51" s="32">
        <f>'charge q '!B51+'charge F1'!B51+'charge F2'!B51+'charge F3'!B51+'charge F4'!B51+'réaction R'!B51</f>
        <v>212.99999999999994</v>
      </c>
      <c r="C51" s="88">
        <f>'charge q '!C51+'charge F1'!C51+'charge F2'!C51+'charge F3'!C51+'charge F4'!C51+'réaction R'!C51</f>
        <v>-681.6000000000001</v>
      </c>
      <c r="D51" s="27">
        <f>'charge q '!D51+'charge F1'!D51+'charge F2'!D51+'charge F3'!D51+'charge F4'!D51+'réaction R'!D51</f>
        <v>-2.85669073916738E-05</v>
      </c>
      <c r="E51" s="22">
        <f>'charge q '!E51+'charge F1'!E51+'charge F2'!E51+'charge F3'!E51+'charge F4'!E51+'réaction R'!E51</f>
        <v>0.0074188615123194634</v>
      </c>
    </row>
    <row r="52" spans="1:5" ht="12.75">
      <c r="A52">
        <f t="shared" si="1"/>
        <v>3.2800000000000016</v>
      </c>
      <c r="B52" s="32">
        <f>'charge q '!B52+'charge F1'!B52+'charge F2'!B52+'charge F3'!B52+'charge F4'!B52+'réaction R'!B52</f>
        <v>212.99999999999994</v>
      </c>
      <c r="C52" s="88">
        <f>'charge q '!C52+'charge F1'!C52+'charge F2'!C52+'charge F3'!C52+'charge F4'!C52+'réaction R'!C52</f>
        <v>-698.6399999999999</v>
      </c>
      <c r="D52" s="27">
        <f>'charge q '!D52+'charge F1'!D52+'charge F2'!D52+'charge F3'!D52+'charge F4'!D52+'réaction R'!D52</f>
        <v>-3.091225998300772E-05</v>
      </c>
      <c r="E52" s="22">
        <f>'charge q '!E52+'charge F1'!E52+'charge F2'!E52+'charge F3'!E52+'charge F4'!E52+'réaction R'!E52</f>
        <v>0.005040080883602194</v>
      </c>
    </row>
    <row r="53" spans="1:5" ht="12.75">
      <c r="A53">
        <f t="shared" si="1"/>
        <v>3.3600000000000017</v>
      </c>
      <c r="B53" s="32">
        <f>'charge q '!B53+'charge F1'!B53+'charge F2'!B53+'charge F3'!B53+'charge F4'!B53+'réaction R'!B53</f>
        <v>212.99999999999994</v>
      </c>
      <c r="C53" s="88">
        <f>'charge q '!C53+'charge F1'!C53+'charge F2'!C53+'charge F3'!C53+'charge F4'!C53+'réaction R'!C53</f>
        <v>-715.6800000000003</v>
      </c>
      <c r="D53" s="27">
        <f>'charge q '!D53+'charge F1'!D53+'charge F2'!D53+'charge F3'!D53+'charge F4'!D53+'réaction R'!D53</f>
        <v>-3.3315522514868384E-05</v>
      </c>
      <c r="E53" s="22">
        <f>'charge q '!E53+'charge F1'!E53+'charge F2'!E53+'charge F3'!E53+'charge F4'!E53+'réaction R'!E53</f>
        <v>0.002471355649957263</v>
      </c>
    </row>
    <row r="54" spans="1:5" ht="12.75">
      <c r="A54">
        <f t="shared" si="1"/>
        <v>3.4400000000000017</v>
      </c>
      <c r="B54" s="32">
        <f>'charge q '!B54+'charge F1'!B54+'charge F2'!B54+'charge F3'!B54+'charge F4'!B54+'réaction R'!B54</f>
        <v>212.99999999999994</v>
      </c>
      <c r="C54" s="88">
        <f>'charge q '!C54+'charge F1'!C54+'charge F2'!C54+'charge F3'!C54+'charge F4'!C54+'réaction R'!C54</f>
        <v>-732.7200000000003</v>
      </c>
      <c r="D54" s="27">
        <f>'charge q '!D54+'charge F1'!D54+'charge F2'!D54+'charge F3'!D54+'charge F4'!D54+'réaction R'!D54</f>
        <v>-3.5776694987255805E-05</v>
      </c>
      <c r="E54" s="22">
        <f>'charge q '!E54+'charge F1'!E54+'charge F2'!E54+'charge F3'!E54+'charge F4'!E54+'réaction R'!E54</f>
        <v>-0.00029194698385748286</v>
      </c>
    </row>
    <row r="55" spans="1:5" ht="12.75">
      <c r="A55">
        <f t="shared" si="1"/>
        <v>3.520000000000002</v>
      </c>
      <c r="B55" s="32">
        <f>'charge q '!B55+'charge F1'!B55+'charge F2'!B55+'charge F3'!B55+'charge F4'!B55+'réaction R'!B55</f>
        <v>212.99999999999994</v>
      </c>
      <c r="C55" s="88">
        <f>'charge q '!C55+'charge F1'!C55+'charge F2'!C55+'charge F3'!C55+'charge F4'!C55+'réaction R'!C55</f>
        <v>-749.7600000000002</v>
      </c>
      <c r="D55" s="27">
        <f>'charge q '!D55+'charge F1'!D55+'charge F2'!D55+'charge F3'!D55+'charge F4'!D55+'réaction R'!D55</f>
        <v>-3.8295777400169986E-05</v>
      </c>
      <c r="E55" s="22">
        <f>'charge q '!E55+'charge F1'!E55+'charge F2'!E55+'charge F3'!E55+'charge F4'!E55+'réaction R'!E55</f>
        <v>-0.003254459813084254</v>
      </c>
    </row>
    <row r="56" spans="1:5" ht="12.75">
      <c r="A56">
        <f t="shared" si="1"/>
        <v>3.600000000000002</v>
      </c>
      <c r="B56" s="32">
        <f>'charge q '!B56+'charge F1'!B56+'charge F2'!B56+'charge F3'!B56+'charge F4'!B56+'réaction R'!B56</f>
        <v>-947</v>
      </c>
      <c r="C56" s="88">
        <f>'charge q '!C56+'charge F1'!C56+'charge F2'!C56+'charge F3'!C56+'charge F4'!C56+'réaction R'!C56</f>
        <v>-766.7999999999979</v>
      </c>
      <c r="D56" s="27">
        <f>'charge q '!D56+'charge F1'!D56+'charge F2'!D56+'charge F3'!D56+'charge F4'!D56+'réaction R'!D56</f>
        <v>-4.087276975361095E-05</v>
      </c>
      <c r="E56" s="22">
        <f>'charge q '!E56+'charge F1'!E56+'charge F2'!E56+'charge F3'!E56+'charge F4'!E56+'réaction R'!E56</f>
        <v>-0.00642081563296526</v>
      </c>
    </row>
    <row r="57" spans="1:5" ht="12.75">
      <c r="A57">
        <f t="shared" si="1"/>
        <v>3.680000000000002</v>
      </c>
      <c r="B57" s="32">
        <f>'charge q '!B57+'charge F1'!B57+'charge F2'!B57+'charge F3'!B57+'charge F4'!B57+'réaction R'!B57</f>
        <v>-947</v>
      </c>
      <c r="C57" s="88">
        <f>'charge q '!C57+'charge F1'!C57+'charge F2'!C57+'charge F3'!C57+'charge F4'!C57+'réaction R'!C57</f>
        <v>-691.0399999999979</v>
      </c>
      <c r="D57" s="27">
        <f>'charge q '!D57+'charge F1'!D57+'charge F2'!D57+'charge F3'!D57+'charge F4'!D57+'réaction R'!D57</f>
        <v>-4.3349983007646604E-05</v>
      </c>
      <c r="E57" s="22">
        <f>'charge q '!E57+'charge F1'!E57+'charge F2'!E57+'charge F3'!E57+'charge F4'!E57+'réaction R'!E57</f>
        <v>-0.009791442197678024</v>
      </c>
    </row>
    <row r="58" spans="1:5" ht="12.75">
      <c r="A58">
        <f t="shared" si="1"/>
        <v>3.760000000000002</v>
      </c>
      <c r="B58" s="32">
        <f>'charge q '!B58+'charge F1'!B58+'charge F2'!B58+'charge F3'!B58+'charge F4'!B58+'réaction R'!B58</f>
        <v>-947</v>
      </c>
      <c r="C58" s="88">
        <f>'charge q '!C58+'charge F1'!C58+'charge F2'!C58+'charge F3'!C58+'charge F4'!C58+'réaction R'!C58</f>
        <v>-615.2799999999982</v>
      </c>
      <c r="D58" s="27">
        <f>'charge q '!D58+'charge F1'!D58+'charge F2'!D58+'charge F3'!D58+'charge F4'!D58+'réaction R'!D58</f>
        <v>-4.556972812234497E-05</v>
      </c>
      <c r="E58" s="22">
        <f>'charge q '!E58+'charge F1'!E58+'charge F2'!E58+'charge F3'!E58+'charge F4'!E58+'réaction R'!E58</f>
        <v>-0.01334994709713977</v>
      </c>
    </row>
    <row r="59" spans="1:5" ht="12.75">
      <c r="A59">
        <f t="shared" si="1"/>
        <v>3.840000000000002</v>
      </c>
      <c r="B59" s="32">
        <f>'charge q '!B59+'charge F1'!B59+'charge F2'!B59+'charge F3'!B59+'charge F4'!B59+'réaction R'!B59</f>
        <v>-947</v>
      </c>
      <c r="C59" s="88">
        <f>'charge q '!C59+'charge F1'!C59+'charge F2'!C59+'charge F3'!C59+'charge F4'!C59+'réaction R'!C59</f>
        <v>-539.5199999999979</v>
      </c>
      <c r="D59" s="27">
        <f>'charge q '!D59+'charge F1'!D59+'charge F2'!D59+'charge F3'!D59+'charge F4'!D59+'réaction R'!D59</f>
        <v>-4.7532005097706116E-05</v>
      </c>
      <c r="E59" s="22">
        <f>'charge q '!E59+'charge F1'!E59+'charge F2'!E59+'charge F3'!E59+'charge F4'!E59+'réaction R'!E59</f>
        <v>-0.01707573288020403</v>
      </c>
    </row>
    <row r="60" spans="1:5" ht="12.75">
      <c r="A60">
        <f t="shared" si="1"/>
        <v>3.920000000000002</v>
      </c>
      <c r="B60" s="32">
        <f>'charge q '!B60+'charge F1'!B60+'charge F2'!B60+'charge F3'!B60+'charge F4'!B60+'réaction R'!B60</f>
        <v>-947</v>
      </c>
      <c r="C60" s="88">
        <f>'charge q '!C60+'charge F1'!C60+'charge F2'!C60+'charge F3'!C60+'charge F4'!C60+'réaction R'!C60</f>
        <v>-463.7599999999977</v>
      </c>
      <c r="D60" s="27">
        <f>'charge q '!D60+'charge F1'!D60+'charge F2'!D60+'charge F3'!D60+'charge F4'!D60+'réaction R'!D60</f>
        <v>-4.923681393372991E-05</v>
      </c>
      <c r="E60" s="22">
        <f>'charge q '!E60+'charge F1'!E60+'charge F2'!E60+'charge F3'!E60+'charge F4'!E60+'réaction R'!E60</f>
        <v>-0.020948202095723678</v>
      </c>
    </row>
    <row r="61" spans="1:5" ht="12.75">
      <c r="A61">
        <f t="shared" si="1"/>
        <v>4.000000000000002</v>
      </c>
      <c r="B61" s="32">
        <f>'charge q '!B61+'charge F1'!B61+'charge F2'!B61+'charge F3'!B61+'charge F4'!B61+'réaction R'!B61</f>
        <v>-947</v>
      </c>
      <c r="C61" s="88">
        <f>'charge q '!C61+'charge F1'!C61+'charge F2'!C61+'charge F3'!C61+'charge F4'!C61+'réaction R'!C61</f>
        <v>-387.9999999999982</v>
      </c>
      <c r="D61" s="27">
        <f>'charge q '!D61+'charge F1'!D61+'charge F2'!D61+'charge F3'!D61+'charge F4'!D61+'réaction R'!D61</f>
        <v>-5.0684154630416345E-05</v>
      </c>
      <c r="E61" s="22">
        <f>'charge q '!E61+'charge F1'!E61+'charge F2'!E61+'charge F3'!E61+'charge F4'!E61+'réaction R'!E61</f>
        <v>-0.024946757292551913</v>
      </c>
    </row>
    <row r="62" spans="1:5" ht="12.75">
      <c r="A62">
        <f t="shared" si="1"/>
        <v>4.080000000000002</v>
      </c>
      <c r="B62" s="32">
        <f>'charge q '!B62+'charge F1'!B62+'charge F2'!B62+'charge F3'!B62+'charge F4'!B62+'réaction R'!B62</f>
        <v>-947</v>
      </c>
      <c r="C62" s="88">
        <f>'charge q '!C62+'charge F1'!C62+'charge F2'!C62+'charge F3'!C62+'charge F4'!C62+'réaction R'!C62</f>
        <v>-312.2399999999984</v>
      </c>
      <c r="D62" s="27">
        <f>'charge q '!D62+'charge F1'!D62+'charge F2'!D62+'charge F3'!D62+'charge F4'!D62+'réaction R'!D62</f>
        <v>-5.187402718776553E-05</v>
      </c>
      <c r="E62" s="22">
        <f>'charge q '!E62+'charge F1'!E62+'charge F2'!E62+'charge F3'!E62+'charge F4'!E62+'réaction R'!E62</f>
        <v>-0.029050801019541383</v>
      </c>
    </row>
    <row r="63" spans="1:5" ht="12.75">
      <c r="A63">
        <f t="shared" si="1"/>
        <v>4.160000000000002</v>
      </c>
      <c r="B63" s="32">
        <f>'charge q '!B63+'charge F1'!B63+'charge F2'!B63+'charge F3'!B63+'charge F4'!B63+'réaction R'!B63</f>
        <v>-947</v>
      </c>
      <c r="C63" s="88">
        <f>'charge q '!C63+'charge F1'!C63+'charge F2'!C63+'charge F3'!C63+'charge F4'!C63+'réaction R'!C63</f>
        <v>-236.47999999999797</v>
      </c>
      <c r="D63" s="27">
        <f>'charge q '!D63+'charge F1'!D63+'charge F2'!D63+'charge F3'!D63+'charge F4'!D63+'réaction R'!D63</f>
        <v>-5.28064316057774E-05</v>
      </c>
      <c r="E63" s="22">
        <f>'charge q '!E63+'charge F1'!E63+'charge F2'!E63+'charge F3'!E63+'charge F4'!E63+'réaction R'!E63</f>
        <v>-0.0332397358255454</v>
      </c>
    </row>
    <row r="64" spans="1:5" ht="12.75">
      <c r="A64">
        <f t="shared" si="1"/>
        <v>4.240000000000002</v>
      </c>
      <c r="B64" s="32">
        <f>'charge q '!B64+'charge F1'!B64+'charge F2'!B64+'charge F3'!B64+'charge F4'!B64+'réaction R'!B64</f>
        <v>-947</v>
      </c>
      <c r="C64" s="88">
        <f>'charge q '!C64+'charge F1'!C64+'charge F2'!C64+'charge F3'!C64+'charge F4'!C64+'réaction R'!C64</f>
        <v>-160.71999999999775</v>
      </c>
      <c r="D64" s="27">
        <f>'charge q '!D64+'charge F1'!D64+'charge F2'!D64+'charge F3'!D64+'charge F4'!D64+'réaction R'!D64</f>
        <v>-5.3481367884451985E-05</v>
      </c>
      <c r="E64" s="22">
        <f>'charge q '!E64+'charge F1'!E64+'charge F2'!E64+'charge F3'!E64+'charge F4'!E64+'réaction R'!E64</f>
        <v>-0.03749296425941673</v>
      </c>
    </row>
    <row r="65" spans="1:5" ht="12.75">
      <c r="A65">
        <f t="shared" si="1"/>
        <v>4.320000000000002</v>
      </c>
      <c r="B65" s="32">
        <f>'charge q '!B65+'charge F1'!B65+'charge F2'!B65+'charge F3'!B65+'charge F4'!B65+'réaction R'!B65</f>
        <v>-947</v>
      </c>
      <c r="C65" s="88">
        <f>'charge q '!C65+'charge F1'!C65+'charge F2'!C65+'charge F3'!C65+'charge F4'!C65+'réaction R'!C65</f>
        <v>-84.95999999999776</v>
      </c>
      <c r="D65" s="27">
        <f>'charge q '!D65+'charge F1'!D65+'charge F2'!D65+'charge F3'!D65+'charge F4'!D65+'réaction R'!D65</f>
        <v>-5.389883602378925E-05</v>
      </c>
      <c r="E65" s="22">
        <f>'charge q '!E65+'charge F1'!E65+'charge F2'!E65+'charge F3'!E65+'charge F4'!E65+'réaction R'!E65</f>
        <v>-0.041789888870008673</v>
      </c>
    </row>
    <row r="66" spans="1:5" ht="12.75">
      <c r="A66">
        <f t="shared" si="1"/>
        <v>4.400000000000002</v>
      </c>
      <c r="B66" s="32">
        <f>'charge q '!B66+'charge F1'!B66+'charge F2'!B66+'charge F3'!B66+'charge F4'!B66+'réaction R'!B66</f>
        <v>-947</v>
      </c>
      <c r="C66" s="88">
        <f>'charge q '!C66+'charge F1'!C66+'charge F2'!C66+'charge F3'!C66+'charge F4'!C66+'réaction R'!C66</f>
        <v>-9.199999999997772</v>
      </c>
      <c r="D66" s="27">
        <f>'charge q '!D66+'charge F1'!D66+'charge F2'!D66+'charge F3'!D66+'charge F4'!D66+'réaction R'!D66</f>
        <v>-5.4058836023789256E-05</v>
      </c>
      <c r="E66" s="22">
        <f>'charge q '!E66+'charge F1'!E66+'charge F2'!E66+'charge F3'!E66+'charge F4'!E66+'réaction R'!E66</f>
        <v>-0.04610991220617411</v>
      </c>
    </row>
    <row r="67" spans="1:5" ht="12.75">
      <c r="A67">
        <f t="shared" si="1"/>
        <v>4.480000000000002</v>
      </c>
      <c r="B67" s="32">
        <f>'charge q '!B67+'charge F1'!B67+'charge F2'!B67+'charge F3'!B67+'charge F4'!B67+'réaction R'!B67</f>
        <v>-947</v>
      </c>
      <c r="C67" s="88">
        <f>'charge q '!C67+'charge F1'!C67+'charge F2'!C67+'charge F3'!C67+'charge F4'!C67+'réaction R'!C67</f>
        <v>66.56000000000199</v>
      </c>
      <c r="D67" s="27">
        <f>'charge q '!D67+'charge F1'!D67+'charge F2'!D67+'charge F3'!D67+'charge F4'!D67+'réaction R'!D67</f>
        <v>-5.3961367884451927E-05</v>
      </c>
      <c r="E67" s="22">
        <f>'charge q '!E67+'charge F1'!E67+'charge F2'!E67+'charge F3'!E67+'charge F4'!E67+'réaction R'!E67</f>
        <v>-0.0504324368167659</v>
      </c>
    </row>
    <row r="68" spans="1:5" ht="12.75">
      <c r="A68">
        <f t="shared" si="1"/>
        <v>4.560000000000002</v>
      </c>
      <c r="B68" s="32">
        <f>'charge q '!B68+'charge F1'!B68+'charge F2'!B68+'charge F3'!B68+'charge F4'!B68+'réaction R'!B68</f>
        <v>-947</v>
      </c>
      <c r="C68" s="88">
        <f>'charge q '!C68+'charge F1'!C68+'charge F2'!C68+'charge F3'!C68+'charge F4'!C68+'réaction R'!C68</f>
        <v>142.3200000000022</v>
      </c>
      <c r="D68" s="27">
        <f>'charge q '!D68+'charge F1'!D68+'charge F2'!D68+'charge F3'!D68+'charge F4'!D68+'réaction R'!D68</f>
        <v>-5.3606431605777324E-05</v>
      </c>
      <c r="E68" s="22">
        <f>'charge q '!E68+'charge F1'!E68+'charge F2'!E68+'charge F3'!E68+'charge F4'!E68+'réaction R'!E68</f>
        <v>-0.05473686525063742</v>
      </c>
    </row>
    <row r="69" spans="1:5" ht="12.75">
      <c r="A69">
        <f t="shared" si="1"/>
        <v>4.640000000000002</v>
      </c>
      <c r="B69" s="32">
        <f>'charge q '!B69+'charge F1'!B69+'charge F2'!B69+'charge F3'!B69+'charge F4'!B69+'réaction R'!B69</f>
        <v>-947</v>
      </c>
      <c r="C69" s="88">
        <f>'charge q '!C69+'charge F1'!C69+'charge F2'!C69+'charge F3'!C69+'charge F4'!C69+'réaction R'!C69</f>
        <v>218.08000000000243</v>
      </c>
      <c r="D69" s="27">
        <f>'charge q '!D69+'charge F1'!D69+'charge F2'!D69+'charge F3'!D69+'charge F4'!D69+'réaction R'!D69</f>
        <v>-5.2994027187765495E-05</v>
      </c>
      <c r="E69" s="22">
        <f>'charge q '!E69+'charge F1'!E69+'charge F2'!E69+'charge F3'!E69+'charge F4'!E69+'réaction R'!E69</f>
        <v>-0.05900260005664143</v>
      </c>
    </row>
    <row r="70" spans="1:5" ht="12.75">
      <c r="A70">
        <f t="shared" si="1"/>
        <v>4.720000000000002</v>
      </c>
      <c r="B70" s="32">
        <f>'charge q '!B70+'charge F1'!B70+'charge F2'!B70+'charge F3'!B70+'charge F4'!B70+'réaction R'!B70</f>
        <v>-947</v>
      </c>
      <c r="C70" s="88">
        <f>'charge q '!C70+'charge F1'!C70+'charge F2'!C70+'charge F3'!C70+'charge F4'!C70+'réaction R'!C70</f>
        <v>293.84000000000265</v>
      </c>
      <c r="D70" s="27">
        <f>'charge q '!D70+'charge F1'!D70+'charge F2'!D70+'charge F3'!D70+'charge F4'!D70+'réaction R'!D70</f>
        <v>-5.212415463041628E-05</v>
      </c>
      <c r="E70" s="22">
        <f>'charge q '!E70+'charge F1'!E70+'charge F2'!E70+'charge F3'!E70+'charge F4'!E70+'réaction R'!E70</f>
        <v>-0.0632090437836309</v>
      </c>
    </row>
    <row r="71" spans="1:5" ht="12.75">
      <c r="A71">
        <f t="shared" si="1"/>
        <v>4.8000000000000025</v>
      </c>
      <c r="B71" s="32">
        <f>'charge q '!B71+'charge F1'!B71+'charge F2'!B71+'charge F3'!B71+'charge F4'!B71+'réaction R'!B71</f>
        <v>-947</v>
      </c>
      <c r="C71" s="88">
        <f>'charge q '!C71+'charge F1'!C71+'charge F2'!C71+'charge F3'!C71+'charge F4'!C71+'réaction R'!C71</f>
        <v>369.60000000000264</v>
      </c>
      <c r="D71" s="27">
        <f>'charge q '!D71+'charge F1'!D71+'charge F2'!D71+'charge F3'!D71+'charge F4'!D71+'réaction R'!D71</f>
        <v>-5.099681393372979E-05</v>
      </c>
      <c r="E71" s="22">
        <f>'charge q '!E71+'charge F1'!E71+'charge F2'!E71+'charge F3'!E71+'charge F4'!E71+'réaction R'!E71</f>
        <v>-0.0673355989804591</v>
      </c>
    </row>
    <row r="72" spans="1:5" ht="12.75">
      <c r="A72">
        <f t="shared" si="1"/>
        <v>4.880000000000003</v>
      </c>
      <c r="B72" s="32">
        <f>'charge q '!B72+'charge F1'!B72+'charge F2'!B72+'charge F3'!B72+'charge F4'!B72+'réaction R'!B72</f>
        <v>-947</v>
      </c>
      <c r="C72" s="88">
        <f>'charge q '!C72+'charge F1'!C72+'charge F2'!C72+'charge F3'!C72+'charge F4'!C72+'réaction R'!C72</f>
        <v>445.36000000000286</v>
      </c>
      <c r="D72" s="27">
        <f>'charge q '!D72+'charge F1'!D72+'charge F2'!D72+'charge F3'!D72+'charge F4'!D72+'réaction R'!D72</f>
        <v>-4.9612005097705975E-05</v>
      </c>
      <c r="E72" s="22">
        <f>'charge q '!E72+'charge F1'!E72+'charge F2'!E72+'charge F3'!E72+'charge F4'!E72+'réaction R'!E72</f>
        <v>-0.07136166819597878</v>
      </c>
    </row>
    <row r="73" spans="1:5" ht="12.75">
      <c r="A73">
        <f t="shared" si="1"/>
        <v>4.960000000000003</v>
      </c>
      <c r="B73" s="32">
        <f>'charge q '!B73+'charge F1'!B73+'charge F2'!B73+'charge F3'!B73+'charge F4'!B73+'réaction R'!B73</f>
        <v>-947</v>
      </c>
      <c r="C73" s="88">
        <f>'charge q '!C73+'charge F1'!C73+'charge F2'!C73+'charge F3'!C73+'charge F4'!C73+'réaction R'!C73</f>
        <v>521.1200000000024</v>
      </c>
      <c r="D73" s="27">
        <f>'charge q '!D73+'charge F1'!D73+'charge F2'!D73+'charge F3'!D73+'charge F4'!D73+'réaction R'!D73</f>
        <v>-4.796972812234483E-05</v>
      </c>
      <c r="E73" s="22">
        <f>'charge q '!E73+'charge F1'!E73+'charge F2'!E73+'charge F3'!E73+'charge F4'!E73+'réaction R'!E73</f>
        <v>-0.07526665397904292</v>
      </c>
    </row>
    <row r="74" spans="1:5" ht="12.75">
      <c r="A74">
        <f t="shared" si="1"/>
        <v>5.040000000000003</v>
      </c>
      <c r="B74" s="32">
        <f>'charge q '!B74+'charge F1'!B74+'charge F2'!B74+'charge F3'!B74+'charge F4'!B74+'réaction R'!B74</f>
        <v>-947</v>
      </c>
      <c r="C74" s="88">
        <f>'charge q '!C74+'charge F1'!C74+'charge F2'!C74+'charge F3'!C74+'charge F4'!C74+'réaction R'!C74</f>
        <v>596.8800000000026</v>
      </c>
      <c r="D74" s="27">
        <f>'charge q '!D74+'charge F1'!D74+'charge F2'!D74+'charge F3'!D74+'charge F4'!D74+'réaction R'!D74</f>
        <v>-4.6069983007646476E-05</v>
      </c>
      <c r="E74" s="22">
        <f>'charge q '!E74+'charge F1'!E74+'charge F2'!E74+'charge F3'!E74+'charge F4'!E74+'réaction R'!E74</f>
        <v>-0.07902995887850489</v>
      </c>
    </row>
    <row r="75" spans="1:5" ht="12.75">
      <c r="A75">
        <f t="shared" si="1"/>
        <v>5.120000000000003</v>
      </c>
      <c r="B75" s="32">
        <f>'charge q '!B75+'charge F1'!B75+'charge F2'!B75+'charge F3'!B75+'charge F4'!B75+'réaction R'!B75</f>
        <v>-947</v>
      </c>
      <c r="C75" s="88">
        <f>'charge q '!C75+'charge F1'!C75+'charge F2'!C75+'charge F3'!C75+'charge F4'!C75+'réaction R'!C75</f>
        <v>672.6400000000026</v>
      </c>
      <c r="D75" s="27">
        <f>'charge q '!D75+'charge F1'!D75+'charge F2'!D75+'charge F3'!D75+'charge F4'!D75+'réaction R'!D75</f>
        <v>-4.3912769753610816E-05</v>
      </c>
      <c r="E75" s="22">
        <f>'charge q '!E75+'charge F1'!E75+'charge F2'!E75+'charge F3'!E75+'charge F4'!E75+'réaction R'!E75</f>
        <v>-0.08263098544321751</v>
      </c>
    </row>
    <row r="76" spans="1:5" ht="12.75">
      <c r="A76">
        <f aca="true" t="shared" si="2" ref="A76:A111">IF(A75&lt;PORTEE,A75+(PORTEE/100),"")</f>
        <v>5.200000000000003</v>
      </c>
      <c r="B76" s="32">
        <f>'charge q '!B76+'charge F1'!B76+'charge F2'!B76+'charge F3'!B76+'charge F4'!B76+'réaction R'!B76</f>
        <v>-947</v>
      </c>
      <c r="C76" s="88">
        <f>'charge q '!C76+'charge F1'!C76+'charge F2'!C76+'charge F3'!C76+'charge F4'!C76+'réaction R'!C76</f>
        <v>748.4000000000028</v>
      </c>
      <c r="D76" s="27">
        <f>'charge q '!D76+'charge F1'!D76+'charge F2'!D76+'charge F3'!D76+'charge F4'!D76+'réaction R'!D76</f>
        <v>-4.1498088360237795E-05</v>
      </c>
      <c r="E76" s="22">
        <f>'charge q '!E76+'charge F1'!E76+'charge F2'!E76+'charge F3'!E76+'charge F4'!E76+'réaction R'!E76</f>
        <v>-0.08604913622203364</v>
      </c>
    </row>
    <row r="77" spans="1:5" ht="12.75">
      <c r="A77">
        <f t="shared" si="2"/>
        <v>5.280000000000003</v>
      </c>
      <c r="B77" s="32">
        <f>'charge q '!B77+'charge F1'!B77+'charge F2'!B77+'charge F3'!B77+'charge F4'!B77+'réaction R'!B77</f>
        <v>-947</v>
      </c>
      <c r="C77" s="88">
        <f>'charge q '!C77+'charge F1'!C77+'charge F2'!C77+'charge F3'!C77+'charge F4'!C77+'réaction R'!C77</f>
        <v>824.160000000003</v>
      </c>
      <c r="D77" s="27">
        <f>'charge q '!D77+'charge F1'!D77+'charge F2'!D77+'charge F3'!D77+'charge F4'!D77+'réaction R'!D77</f>
        <v>-3.882593882752746E-05</v>
      </c>
      <c r="E77" s="22">
        <f>'charge q '!E77+'charge F1'!E77+'charge F2'!E77+'charge F3'!E77+'charge F4'!E77+'réaction R'!E77</f>
        <v>-0.08926381376380643</v>
      </c>
    </row>
    <row r="78" spans="1:5" ht="12.75">
      <c r="A78">
        <f t="shared" si="2"/>
        <v>5.360000000000003</v>
      </c>
      <c r="B78" s="32">
        <f>'charge q '!B78+'charge F1'!B78+'charge F2'!B78+'charge F3'!B78+'charge F4'!B78+'réaction R'!B78</f>
        <v>-947</v>
      </c>
      <c r="C78" s="88">
        <f>'charge q '!C78+'charge F1'!C78+'charge F2'!C78+'charge F3'!C78+'charge F4'!C78+'réaction R'!C78</f>
        <v>899.9200000000026</v>
      </c>
      <c r="D78" s="27">
        <f>'charge q '!D78+'charge F1'!D78+'charge F2'!D78+'charge F3'!D78+'charge F4'!D78+'réaction R'!D78</f>
        <v>-3.5896321155479865E-05</v>
      </c>
      <c r="E78" s="22">
        <f>'charge q '!E78+'charge F1'!E78+'charge F2'!E78+'charge F3'!E78+'charge F4'!E78+'réaction R'!E78</f>
        <v>-0.09225442061738898</v>
      </c>
    </row>
    <row r="79" spans="1:5" ht="12.75">
      <c r="A79">
        <f t="shared" si="2"/>
        <v>5.440000000000003</v>
      </c>
      <c r="B79" s="32">
        <f>'charge q '!B79+'charge F1'!B79+'charge F2'!B79+'charge F3'!B79+'charge F4'!B79+'réaction R'!B79</f>
        <v>-947</v>
      </c>
      <c r="C79" s="88">
        <f>'charge q '!C79+'charge F1'!C79+'charge F2'!C79+'charge F3'!C79+'charge F4'!C79+'réaction R'!C79</f>
        <v>975.680000000003</v>
      </c>
      <c r="D79" s="27">
        <f>'charge q '!D79+'charge F1'!D79+'charge F2'!D79+'charge F3'!D79+'charge F4'!D79+'réaction R'!D79</f>
        <v>-3.270923534409499E-05</v>
      </c>
      <c r="E79" s="22">
        <f>'charge q '!E79+'charge F1'!E79+'charge F2'!E79+'charge F3'!E79+'charge F4'!E79+'réaction R'!E79</f>
        <v>-0.09500035933163442</v>
      </c>
    </row>
    <row r="80" spans="1:5" ht="12.75">
      <c r="A80">
        <f t="shared" si="2"/>
        <v>5.520000000000003</v>
      </c>
      <c r="B80" s="32">
        <f>'charge q '!B80+'charge F1'!B80+'charge F2'!B80+'charge F3'!B80+'charge F4'!B80+'réaction R'!B80</f>
        <v>-947</v>
      </c>
      <c r="C80" s="88">
        <f>'charge q '!C80+'charge F1'!C80+'charge F2'!C80+'charge F3'!C80+'charge F4'!C80+'réaction R'!C80</f>
        <v>1051.4400000000032</v>
      </c>
      <c r="D80" s="27">
        <f>'charge q '!D80+'charge F1'!D80+'charge F2'!D80+'charge F3'!D80+'charge F4'!D80+'réaction R'!D80</f>
        <v>-2.9264681393372834E-05</v>
      </c>
      <c r="E80" s="22">
        <f>'charge q '!E80+'charge F1'!E80+'charge F2'!E80+'charge F3'!E80+'charge F4'!E80+'réaction R'!E80</f>
        <v>-0.09748103245539536</v>
      </c>
    </row>
    <row r="81" spans="1:5" ht="12.75">
      <c r="A81">
        <f t="shared" si="2"/>
        <v>5.600000000000003</v>
      </c>
      <c r="B81" s="32">
        <f>'charge q '!B81+'charge F1'!B81+'charge F2'!B81+'charge F3'!B81+'charge F4'!B81+'réaction R'!B81</f>
        <v>-947</v>
      </c>
      <c r="C81" s="88">
        <f>'charge q '!C81+'charge F1'!C81+'charge F2'!C81+'charge F3'!C81+'charge F4'!C81+'réaction R'!C81</f>
        <v>1127.2000000000035</v>
      </c>
      <c r="D81" s="27">
        <f>'charge q '!D81+'charge F1'!D81+'charge F2'!D81+'charge F3'!D81+'charge F4'!D81+'réaction R'!D81</f>
        <v>-2.5562659303313397E-05</v>
      </c>
      <c r="E81" s="22">
        <f>'charge q '!E81+'charge F1'!E81+'charge F2'!E81+'charge F3'!E81+'charge F4'!E81+'réaction R'!E81</f>
        <v>-0.09967584253752504</v>
      </c>
    </row>
    <row r="82" spans="1:5" ht="12.75">
      <c r="A82">
        <f t="shared" si="2"/>
        <v>5.680000000000003</v>
      </c>
      <c r="B82" s="32">
        <f>'charge q '!B82+'charge F1'!B82+'charge F2'!B82+'charge F3'!B82+'charge F4'!B82+'réaction R'!B82</f>
        <v>-947</v>
      </c>
      <c r="C82" s="88">
        <f>'charge q '!C82+'charge F1'!C82+'charge F2'!C82+'charge F3'!C82+'charge F4'!C82+'réaction R'!C82</f>
        <v>1202.9600000000037</v>
      </c>
      <c r="D82" s="27">
        <f>'charge q '!D82+'charge F1'!D82+'charge F2'!D82+'charge F3'!D82+'charge F4'!D82+'réaction R'!D82</f>
        <v>-2.1603169073916613E-05</v>
      </c>
      <c r="E82" s="22">
        <f>'charge q '!E82+'charge F1'!E82+'charge F2'!E82+'charge F3'!E82+'charge F4'!E82+'réaction R'!E82</f>
        <v>-0.10156419212687645</v>
      </c>
    </row>
    <row r="83" spans="1:5" ht="12.75">
      <c r="A83">
        <f t="shared" si="2"/>
        <v>5.760000000000003</v>
      </c>
      <c r="B83" s="32">
        <f>'charge q '!B83+'charge F1'!B83+'charge F2'!B83+'charge F3'!B83+'charge F4'!B83+'réaction R'!B83</f>
        <v>-947</v>
      </c>
      <c r="C83" s="88">
        <f>'charge q '!C83+'charge F1'!C83+'charge F2'!C83+'charge F3'!C83+'charge F4'!C83+'réaction R'!C83</f>
        <v>1278.7200000000034</v>
      </c>
      <c r="D83" s="27">
        <f>'charge q '!D83+'charge F1'!D83+'charge F2'!D83+'charge F3'!D83+'charge F4'!D83+'réaction R'!D83</f>
        <v>-1.7386210705182468E-05</v>
      </c>
      <c r="E83" s="22">
        <f>'charge q '!E83+'charge F1'!E83+'charge F2'!E83+'charge F3'!E83+'charge F4'!E83+'réaction R'!E83</f>
        <v>-0.10312548377230263</v>
      </c>
    </row>
    <row r="84" spans="1:5" ht="12.75">
      <c r="A84">
        <f t="shared" si="2"/>
        <v>5.840000000000003</v>
      </c>
      <c r="B84" s="32">
        <f>'charge q '!B84+'charge F1'!B84+'charge F2'!B84+'charge F3'!B84+'charge F4'!B84+'réaction R'!B84</f>
        <v>-947</v>
      </c>
      <c r="C84" s="88">
        <f>'charge q '!C84+'charge F1'!C84+'charge F2'!C84+'charge F3'!C84+'charge F4'!C84+'réaction R'!C84</f>
        <v>1354.4800000000032</v>
      </c>
      <c r="D84" s="27">
        <f>'charge q '!D84+'charge F1'!D84+'charge F2'!D84+'charge F3'!D84+'charge F4'!D84+'réaction R'!D84</f>
        <v>-1.291178419711119E-05</v>
      </c>
      <c r="E84" s="22">
        <f>'charge q '!E84+'charge F1'!E84+'charge F2'!E84+'charge F3'!E84+'charge F4'!E84+'réaction R'!E84</f>
        <v>-0.10433912002265666</v>
      </c>
    </row>
    <row r="85" spans="1:5" ht="12.75">
      <c r="A85">
        <f t="shared" si="2"/>
        <v>5.9200000000000035</v>
      </c>
      <c r="B85" s="32">
        <f>'charge q '!B85+'charge F1'!B85+'charge F2'!B85+'charge F3'!B85+'charge F4'!B85+'réaction R'!B85</f>
        <v>-947</v>
      </c>
      <c r="C85" s="88">
        <f>'charge q '!C85+'charge F1'!C85+'charge F2'!C85+'charge F3'!C85+'charge F4'!C85+'réaction R'!C85</f>
        <v>1430.2400000000034</v>
      </c>
      <c r="D85" s="27">
        <f>'charge q '!D85+'charge F1'!D85+'charge F2'!D85+'charge F3'!D85+'charge F4'!D85+'réaction R'!D85</f>
        <v>-8.17988954970243E-06</v>
      </c>
      <c r="E85" s="22">
        <f>'charge q '!E85+'charge F1'!E85+'charge F2'!E85+'charge F3'!E85+'charge F4'!E85+'réaction R'!E85</f>
        <v>-0.10518450342679153</v>
      </c>
    </row>
    <row r="86" spans="1:5" ht="12.75">
      <c r="A86">
        <f t="shared" si="2"/>
        <v>6.0000000000000036</v>
      </c>
      <c r="B86" s="32">
        <f>'charge q '!B86+'charge F1'!B86+'charge F2'!B86+'charge F3'!B86+'charge F4'!B86+'réaction R'!B86</f>
        <v>-947</v>
      </c>
      <c r="C86" s="88">
        <f>'charge q '!C86+'charge F1'!C86+'charge F2'!C86+'charge F3'!C86+'charge F4'!C86+'réaction R'!C86</f>
        <v>1506.0000000000036</v>
      </c>
      <c r="D86" s="27">
        <f>'charge q '!D86+'charge F1'!D86+'charge F2'!D86+'charge F3'!D86+'charge F4'!D86+'réaction R'!D86</f>
        <v>-3.190526762956498E-06</v>
      </c>
      <c r="E86" s="22">
        <f>'charge q '!E86+'charge F1'!E86+'charge F2'!E86+'charge F3'!E86+'charge F4'!E86+'réaction R'!E86</f>
        <v>-0.10564103653356005</v>
      </c>
    </row>
    <row r="87" spans="1:5" ht="12.75">
      <c r="A87">
        <f t="shared" si="2"/>
        <v>6.080000000000004</v>
      </c>
      <c r="B87" s="32">
        <f>'charge q '!B87+'charge F1'!B87+'charge F2'!B87+'charge F3'!B87+'charge F4'!B87+'réaction R'!B87</f>
        <v>-947</v>
      </c>
      <c r="C87" s="88">
        <f>'charge q '!C87+'charge F1'!C87+'charge F2'!C87+'charge F3'!C87+'charge F4'!C87+'réaction R'!C87</f>
        <v>1581.7600000000039</v>
      </c>
      <c r="D87" s="27">
        <f>'charge q '!D87+'charge F1'!D87+'charge F2'!D87+'charge F3'!D87+'charge F4'!D87+'réaction R'!D87</f>
        <v>2.05630416312685E-06</v>
      </c>
      <c r="E87" s="22">
        <f>'charge q '!E87+'charge F1'!E87+'charge F2'!E87+'charge F3'!E87+'charge F4'!E87+'réaction R'!E87</f>
        <v>-0.10568812189181548</v>
      </c>
    </row>
    <row r="88" spans="1:5" ht="12.75">
      <c r="A88">
        <f t="shared" si="2"/>
        <v>6.160000000000004</v>
      </c>
      <c r="B88" s="32">
        <f>'charge q '!B88+'charge F1'!B88+'charge F2'!B88+'charge F3'!B88+'charge F4'!B88+'réaction R'!B88</f>
        <v>-947</v>
      </c>
      <c r="C88" s="88">
        <f>'charge q '!C88+'charge F1'!C88+'charge F2'!C88+'charge F3'!C88+'charge F4'!C88+'réaction R'!C88</f>
        <v>1657.5200000000036</v>
      </c>
      <c r="D88" s="27">
        <f>'charge q '!D88+'charge F1'!D88+'charge F2'!D88+'charge F3'!D88+'charge F4'!D88+'réaction R'!D88</f>
        <v>7.560603228547451E-06</v>
      </c>
      <c r="E88" s="22">
        <f>'charge q '!E88+'charge F1'!E88+'charge F2'!E88+'charge F3'!E88+'charge F4'!E88+'réaction R'!E88</f>
        <v>-0.10530516205041085</v>
      </c>
    </row>
    <row r="89" spans="1:5" ht="12.75">
      <c r="A89">
        <f t="shared" si="2"/>
        <v>6.240000000000004</v>
      </c>
      <c r="B89" s="32">
        <f>'charge q '!B89+'charge F1'!B89+'charge F2'!B89+'charge F3'!B89+'charge F4'!B89+'réaction R'!B89</f>
        <v>-947</v>
      </c>
      <c r="C89" s="88">
        <f>'charge q '!C89+'charge F1'!C89+'charge F2'!C89+'charge F3'!C89+'charge F4'!C89+'réaction R'!C89</f>
        <v>1733.2800000000034</v>
      </c>
      <c r="D89" s="27">
        <f>'charge q '!D89+'charge F1'!D89+'charge F2'!D89+'charge F3'!D89+'charge F4'!D89+'réaction R'!D89</f>
        <v>1.3322370433305306E-05</v>
      </c>
      <c r="E89" s="22">
        <f>'charge q '!E89+'charge F1'!E89+'charge F2'!E89+'charge F3'!E89+'charge F4'!E89+'réaction R'!E89</f>
        <v>-0.10447155955819892</v>
      </c>
    </row>
    <row r="90" spans="1:5" ht="12.75">
      <c r="A90">
        <f t="shared" si="2"/>
        <v>6.320000000000004</v>
      </c>
      <c r="B90" s="32">
        <f>'charge q '!B90+'charge F1'!B90+'charge F2'!B90+'charge F3'!B90+'charge F4'!B90+'réaction R'!B90</f>
        <v>1053</v>
      </c>
      <c r="C90" s="88">
        <f>'charge q '!C90+'charge F1'!C90+'charge F2'!C90+'charge F3'!C90+'charge F4'!C90+'réaction R'!C90</f>
        <v>1769.0399999999954</v>
      </c>
      <c r="D90" s="27">
        <f>'charge q '!D90+'charge F1'!D90+'charge F2'!D90+'charge F3'!D90+'charge F4'!D90+'réaction R'!D90</f>
        <v>1.932461342395953E-05</v>
      </c>
      <c r="E90" s="22">
        <f>'charge q '!E90+'charge F1'!E90+'charge F2'!E90+'charge F3'!E90+'charge F4'!E90+'réaction R'!E90</f>
        <v>-0.10316683024638923</v>
      </c>
    </row>
    <row r="91" spans="1:5" ht="12.75">
      <c r="A91">
        <f t="shared" si="2"/>
        <v>6.400000000000004</v>
      </c>
      <c r="B91" s="32">
        <f>'charge q '!B91+'charge F1'!B91+'charge F2'!B91+'charge F3'!B91+'charge F4'!B91+'réaction R'!B91</f>
        <v>1053</v>
      </c>
      <c r="C91" s="88">
        <f>'charge q '!C91+'charge F1'!C91+'charge F2'!C91+'charge F3'!C91+'charge F4'!C91+'réaction R'!C91</f>
        <v>1684.7999999999956</v>
      </c>
      <c r="D91" s="27">
        <f>'charge q '!D91+'charge F1'!D91+'charge F2'!D91+'charge F3'!D91+'charge F4'!D91+'réaction R'!D91</f>
        <v>2.5193500424809163E-05</v>
      </c>
      <c r="E91" s="22">
        <f>'charge q '!E91+'charge F1'!E91+'charge F2'!E91+'charge F3'!E91+'charge F4'!E91+'réaction R'!E91</f>
        <v>-0.10138419711129987</v>
      </c>
    </row>
    <row r="92" spans="1:5" ht="12.75">
      <c r="A92">
        <f t="shared" si="2"/>
        <v>6.480000000000004</v>
      </c>
      <c r="B92" s="32">
        <f>'charge q '!B92+'charge F1'!B92+'charge F2'!B92+'charge F3'!B92+'charge F4'!B92+'réaction R'!B92</f>
        <v>1053</v>
      </c>
      <c r="C92" s="88">
        <f>'charge q '!C92+'charge F1'!C92+'charge F2'!C92+'charge F3'!C92+'charge F4'!C92+'réaction R'!C92</f>
        <v>1600.5599999999963</v>
      </c>
      <c r="D92" s="27">
        <f>'charge q '!D92+'charge F1'!D92+'charge F2'!D92+'charge F3'!D92+'charge F4'!D92+'réaction R'!D92</f>
        <v>3.0776100254885575E-05</v>
      </c>
      <c r="E92" s="22">
        <f>'charge q '!E92+'charge F1'!E92+'charge F2'!E92+'charge F3'!E92+'charge F4'!E92+'réaction R'!E92</f>
        <v>-0.09914350450297371</v>
      </c>
    </row>
    <row r="93" spans="1:5" ht="12.75">
      <c r="A93">
        <f t="shared" si="2"/>
        <v>6.560000000000004</v>
      </c>
      <c r="B93" s="32">
        <f>'charge q '!B93+'charge F1'!B93+'charge F2'!B93+'charge F3'!B93+'charge F4'!B93+'réaction R'!B93</f>
        <v>1053</v>
      </c>
      <c r="C93" s="88">
        <f>'charge q '!C93+'charge F1'!C93+'charge F2'!C93+'charge F3'!C93+'charge F4'!C93+'réaction R'!C93</f>
        <v>1516.3199999999956</v>
      </c>
      <c r="D93" s="27">
        <f>'charge q '!D93+'charge F1'!D93+'charge F2'!D93+'charge F3'!D93+'charge F4'!D93+'réaction R'!D93</f>
        <v>3.607241291418893E-05</v>
      </c>
      <c r="E93" s="22">
        <f>'charge q '!E93+'charge F1'!E93+'charge F2'!E93+'charge F3'!E93+'charge F4'!E93+'réaction R'!E93</f>
        <v>-0.0964676553950723</v>
      </c>
    </row>
    <row r="94" spans="1:5" ht="12.75">
      <c r="A94">
        <f t="shared" si="2"/>
        <v>6.640000000000004</v>
      </c>
      <c r="B94" s="32">
        <f>'charge q '!B94+'charge F1'!B94+'charge F2'!B94+'charge F3'!B94+'charge F4'!B94+'réaction R'!B94</f>
        <v>1053</v>
      </c>
      <c r="C94" s="88">
        <f>'charge q '!C94+'charge F1'!C94+'charge F2'!C94+'charge F3'!C94+'charge F4'!C94+'réaction R'!C94</f>
        <v>1432.0799999999958</v>
      </c>
      <c r="D94" s="27">
        <f>'charge q '!D94+'charge F1'!D94+'charge F2'!D94+'charge F3'!D94+'charge F4'!D94+'réaction R'!D94</f>
        <v>4.108243840271895E-05</v>
      </c>
      <c r="E94" s="22">
        <f>'charge q '!E94+'charge F1'!E94+'charge F2'!E94+'charge F3'!E94+'charge F4'!E94+'réaction R'!E94</f>
        <v>-0.09337955276125737</v>
      </c>
    </row>
    <row r="95" spans="1:5" ht="12.75">
      <c r="A95">
        <f t="shared" si="2"/>
        <v>6.720000000000004</v>
      </c>
      <c r="B95" s="32">
        <f>'charge q '!B95+'charge F1'!B95+'charge F2'!B95+'charge F3'!B95+'charge F4'!B95+'réaction R'!B95</f>
        <v>1053</v>
      </c>
      <c r="C95" s="88">
        <f>'charge q '!C95+'charge F1'!C95+'charge F2'!C95+'charge F3'!C95+'charge F4'!C95+'réaction R'!C95</f>
        <v>1347.839999999996</v>
      </c>
      <c r="D95" s="27">
        <f>'charge q '!D95+'charge F1'!D95+'charge F2'!D95+'charge F3'!D95+'charge F4'!D95+'réaction R'!D95</f>
        <v>4.5806176720475914E-05</v>
      </c>
      <c r="E95" s="22">
        <f>'charge q '!E95+'charge F1'!E95+'charge F2'!E95+'charge F3'!E95+'charge F4'!E95+'réaction R'!E95</f>
        <v>-0.08990209957519107</v>
      </c>
    </row>
    <row r="96" spans="1:5" ht="12.75">
      <c r="A96">
        <f t="shared" si="2"/>
        <v>6.800000000000004</v>
      </c>
      <c r="B96" s="32">
        <f>'charge q '!B96+'charge F1'!B96+'charge F2'!B96+'charge F3'!B96+'charge F4'!B96+'réaction R'!B96</f>
        <v>1053</v>
      </c>
      <c r="C96" s="88">
        <f>'charge q '!C96+'charge F1'!C96+'charge F2'!C96+'charge F3'!C96+'charge F4'!C96+'réaction R'!C96</f>
        <v>1263.599999999996</v>
      </c>
      <c r="D96" s="27">
        <f>'charge q '!D96+'charge F1'!D96+'charge F2'!D96+'charge F3'!D96+'charge F4'!D96+'réaction R'!D96</f>
        <v>5.024362786745982E-05</v>
      </c>
      <c r="E96" s="22">
        <f>'charge q '!E96+'charge F1'!E96+'charge F2'!E96+'charge F3'!E96+'charge F4'!E96+'réaction R'!E96</f>
        <v>-0.08605819881053525</v>
      </c>
    </row>
    <row r="97" spans="1:5" ht="12.75">
      <c r="A97">
        <f t="shared" si="2"/>
        <v>6.880000000000004</v>
      </c>
      <c r="B97" s="32">
        <f>'charge q '!B97+'charge F1'!B97+'charge F2'!B97+'charge F3'!B97+'charge F4'!B97+'réaction R'!B97</f>
        <v>1053</v>
      </c>
      <c r="C97" s="88">
        <f>'charge q '!C97+'charge F1'!C97+'charge F2'!C97+'charge F3'!C97+'charge F4'!C97+'réaction R'!C97</f>
        <v>1179.3599999999956</v>
      </c>
      <c r="D97" s="27">
        <f>'charge q '!D97+'charge F1'!D97+'charge F2'!D97+'charge F3'!D97+'charge F4'!D97+'réaction R'!D97</f>
        <v>5.43947918436705E-05</v>
      </c>
      <c r="E97" s="22">
        <f>'charge q '!E97+'charge F1'!E97+'charge F2'!E97+'charge F3'!E97+'charge F4'!E97+'réaction R'!E97</f>
        <v>-0.0818707534409514</v>
      </c>
    </row>
    <row r="98" spans="1:5" ht="12.75">
      <c r="A98">
        <f t="shared" si="2"/>
        <v>6.960000000000004</v>
      </c>
      <c r="B98" s="32">
        <f>'charge q '!B98+'charge F1'!B98+'charge F2'!B98+'charge F3'!B98+'charge F4'!B98+'réaction R'!B98</f>
        <v>1053</v>
      </c>
      <c r="C98" s="88">
        <f>'charge q '!C98+'charge F1'!C98+'charge F2'!C98+'charge F3'!C98+'charge F4'!C98+'réaction R'!C98</f>
        <v>1095.119999999995</v>
      </c>
      <c r="D98" s="27">
        <f>'charge q '!D98+'charge F1'!D98+'charge F2'!D98+'charge F3'!D98+'charge F4'!D98+'réaction R'!D98</f>
        <v>5.825966864910807E-05</v>
      </c>
      <c r="E98" s="22">
        <f>'charge q '!E98+'charge F1'!E98+'charge F2'!E98+'charge F3'!E98+'charge F4'!E98+'réaction R'!E98</f>
        <v>-0.07736266644010181</v>
      </c>
    </row>
    <row r="99" spans="1:5" ht="12.75">
      <c r="A99">
        <f t="shared" si="2"/>
        <v>7.0400000000000045</v>
      </c>
      <c r="B99" s="32">
        <f>'charge q '!B99+'charge F1'!B99+'charge F2'!B99+'charge F3'!B99+'charge F4'!B99+'réaction R'!B99</f>
        <v>1053</v>
      </c>
      <c r="C99" s="88">
        <f>'charge q '!C99+'charge F1'!C99+'charge F2'!C99+'charge F3'!C99+'charge F4'!C99+'réaction R'!C99</f>
        <v>1010.8799999999949</v>
      </c>
      <c r="D99" s="27">
        <f>'charge q '!D99+'charge F1'!D99+'charge F2'!D99+'charge F3'!D99+'charge F4'!D99+'réaction R'!D99</f>
        <v>6.183825828377237E-05</v>
      </c>
      <c r="E99" s="22">
        <f>'charge q '!E99+'charge F1'!E99+'charge F2'!E99+'charge F3'!E99+'charge F4'!E99+'réaction R'!E99</f>
        <v>-0.0725568407816482</v>
      </c>
    </row>
    <row r="100" spans="1:5" ht="12.75">
      <c r="A100">
        <f t="shared" si="2"/>
        <v>7.1200000000000045</v>
      </c>
      <c r="B100" s="32">
        <f>'charge q '!B100+'charge F1'!B100+'charge F2'!B100+'charge F3'!B100+'charge F4'!B100+'réaction R'!B100</f>
        <v>1053</v>
      </c>
      <c r="C100" s="88">
        <f>'charge q '!C100+'charge F1'!C100+'charge F2'!C100+'charge F3'!C100+'charge F4'!C100+'réaction R'!C100</f>
        <v>926.6399999999949</v>
      </c>
      <c r="D100" s="27">
        <f>'charge q '!D100+'charge F1'!D100+'charge F2'!D100+'charge F3'!D100+'charge F4'!D100+'réaction R'!D100</f>
        <v>6.513056074766368E-05</v>
      </c>
      <c r="E100" s="22">
        <f>'charge q '!E100+'charge F1'!E100+'charge F2'!E100+'charge F3'!E100+'charge F4'!E100+'réaction R'!E100</f>
        <v>-0.06747617943925219</v>
      </c>
    </row>
    <row r="101" spans="1:5" ht="12.75">
      <c r="A101">
        <f t="shared" si="2"/>
        <v>7.200000000000005</v>
      </c>
      <c r="B101" s="32">
        <f>'charge q '!B101+'charge F1'!B101+'charge F2'!B101+'charge F3'!B101+'charge F4'!B101+'réaction R'!B101</f>
        <v>1053</v>
      </c>
      <c r="C101" s="88">
        <f>'charge q '!C101+'charge F1'!C101+'charge F2'!C101+'charge F3'!C101+'charge F4'!C101+'réaction R'!C101</f>
        <v>842.3999999999951</v>
      </c>
      <c r="D101" s="27">
        <f>'charge q '!D101+'charge F1'!D101+'charge F2'!D101+'charge F3'!D101+'charge F4'!D101+'réaction R'!D101</f>
        <v>6.81365760407817E-05</v>
      </c>
      <c r="E101" s="22">
        <f>'charge q '!E101+'charge F1'!E101+'charge F2'!E101+'charge F3'!E101+'charge F4'!E101+'réaction R'!E101</f>
        <v>-0.062143585386575856</v>
      </c>
    </row>
    <row r="102" spans="1:5" ht="12.75">
      <c r="A102">
        <f t="shared" si="2"/>
        <v>7.280000000000005</v>
      </c>
      <c r="B102" s="32">
        <f>'charge q '!B102+'charge F1'!B102+'charge F2'!B102+'charge F3'!B102+'charge F4'!B102+'réaction R'!B102</f>
        <v>1053</v>
      </c>
      <c r="C102" s="88">
        <f>'charge q '!C102+'charge F1'!C102+'charge F2'!C102+'charge F3'!C102+'charge F4'!C102+'réaction R'!C102</f>
        <v>758.1599999999951</v>
      </c>
      <c r="D102" s="27">
        <f>'charge q '!D102+'charge F1'!D102+'charge F2'!D102+'charge F3'!D102+'charge F4'!D102+'réaction R'!D102</f>
        <v>7.08563041631267E-05</v>
      </c>
      <c r="E102" s="22">
        <f>'charge q '!E102+'charge F1'!E102+'charge F2'!E102+'charge F3'!E102+'charge F4'!E102+'réaction R'!E102</f>
        <v>-0.056581961597281016</v>
      </c>
    </row>
    <row r="103" spans="1:5" ht="12.75">
      <c r="A103">
        <f t="shared" si="2"/>
        <v>7.360000000000005</v>
      </c>
      <c r="B103" s="32">
        <f>'charge q '!B103+'charge F1'!B103+'charge F2'!B103+'charge F3'!B103+'charge F4'!B103+'réaction R'!B103</f>
        <v>1053</v>
      </c>
      <c r="C103" s="88">
        <f>'charge q '!C103+'charge F1'!C103+'charge F2'!C103+'charge F3'!C103+'charge F4'!C103+'réaction R'!C103</f>
        <v>673.9199999999951</v>
      </c>
      <c r="D103" s="27">
        <f>'charge q '!D103+'charge F1'!D103+'charge F2'!D103+'charge F3'!D103+'charge F4'!D103+'réaction R'!D103</f>
        <v>7.328974511469844E-05</v>
      </c>
      <c r="E103" s="22">
        <f>'charge q '!E103+'charge F1'!E103+'charge F2'!E103+'charge F3'!E103+'charge F4'!E103+'réaction R'!E103</f>
        <v>-0.05081421104502942</v>
      </c>
    </row>
    <row r="104" spans="1:5" ht="12.75">
      <c r="A104">
        <f t="shared" si="2"/>
        <v>7.440000000000005</v>
      </c>
      <c r="B104" s="32">
        <f>'charge q '!B104+'charge F1'!B104+'charge F2'!B104+'charge F3'!B104+'charge F4'!B104+'réaction R'!B104</f>
        <v>1053</v>
      </c>
      <c r="C104" s="88">
        <f>'charge q '!C104+'charge F1'!C104+'charge F2'!C104+'charge F3'!C104+'charge F4'!C104+'réaction R'!C104</f>
        <v>589.6799999999944</v>
      </c>
      <c r="D104" s="27">
        <f>'charge q '!D104+'charge F1'!D104+'charge F2'!D104+'charge F3'!D104+'charge F4'!D104+'réaction R'!D104</f>
        <v>7.5436898895497E-05</v>
      </c>
      <c r="E104" s="22">
        <f>'charge q '!E104+'charge F1'!E104+'charge F2'!E104+'charge F3'!E104+'charge F4'!E104+'réaction R'!E104</f>
        <v>-0.04486323670348316</v>
      </c>
    </row>
    <row r="105" spans="1:5" ht="12.75">
      <c r="A105">
        <f t="shared" si="2"/>
        <v>7.520000000000005</v>
      </c>
      <c r="B105" s="32">
        <f>'charge q '!B105+'charge F1'!B105+'charge F2'!B105+'charge F3'!B105+'charge F4'!B105+'réaction R'!B105</f>
        <v>1053</v>
      </c>
      <c r="C105" s="88">
        <f>'charge q '!C105+'charge F1'!C105+'charge F2'!C105+'charge F3'!C105+'charge F4'!C105+'réaction R'!C105</f>
        <v>505.43999999999505</v>
      </c>
      <c r="D105" s="27">
        <f>'charge q '!D105+'charge F1'!D105+'charge F2'!D105+'charge F3'!D105+'charge F4'!D105+'réaction R'!D105</f>
        <v>7.729776550552246E-05</v>
      </c>
      <c r="E105" s="22">
        <f>'charge q '!E105+'charge F1'!E105+'charge F2'!E105+'charge F3'!E105+'charge F4'!E105+'réaction R'!E105</f>
        <v>-0.038751941546303986</v>
      </c>
    </row>
    <row r="106" spans="1:5" ht="12.75">
      <c r="A106">
        <f t="shared" si="2"/>
        <v>7.600000000000005</v>
      </c>
      <c r="B106" s="32">
        <f>'charge q '!B106+'charge F1'!B106+'charge F2'!B106+'charge F3'!B106+'charge F4'!B106+'réaction R'!B106</f>
        <v>1053</v>
      </c>
      <c r="C106" s="88">
        <f>'charge q '!C106+'charge F1'!C106+'charge F2'!C106+'charge F3'!C106+'charge F4'!C106+'réaction R'!C106</f>
        <v>421.1999999999957</v>
      </c>
      <c r="D106" s="27">
        <f>'charge q '!D106+'charge F1'!D106+'charge F2'!D106+'charge F3'!D106+'charge F4'!D106+'réaction R'!D106</f>
        <v>7.887234494477496E-05</v>
      </c>
      <c r="E106" s="22">
        <f>'charge q '!E106+'charge F1'!E106+'charge F2'!E106+'charge F3'!E106+'charge F4'!E106+'réaction R'!E106</f>
        <v>-0.03250322854715332</v>
      </c>
    </row>
    <row r="107" spans="1:5" ht="12.75">
      <c r="A107">
        <f t="shared" si="2"/>
        <v>7.680000000000005</v>
      </c>
      <c r="B107" s="32">
        <f>'charge q '!B107+'charge F1'!B107+'charge F2'!B107+'charge F3'!B107+'charge F4'!B107+'réaction R'!B107</f>
        <v>1053</v>
      </c>
      <c r="C107" s="88">
        <f>'charge q '!C107+'charge F1'!C107+'charge F2'!C107+'charge F3'!C107+'charge F4'!C107+'réaction R'!C107</f>
        <v>336.95999999999594</v>
      </c>
      <c r="D107" s="27">
        <f>'charge q '!D107+'charge F1'!D107+'charge F2'!D107+'charge F3'!D107+'charge F4'!D107+'réaction R'!D107</f>
        <v>8.016063721325402E-05</v>
      </c>
      <c r="E107" s="22">
        <f>'charge q '!E107+'charge F1'!E107+'charge F2'!E107+'charge F3'!E107+'charge F4'!E107+'réaction R'!E107</f>
        <v>-0.02614000067969388</v>
      </c>
    </row>
    <row r="108" spans="1:5" ht="12.75">
      <c r="A108">
        <f t="shared" si="2"/>
        <v>7.760000000000005</v>
      </c>
      <c r="B108" s="32">
        <f>'charge q '!B108+'charge F1'!B108+'charge F2'!B108+'charge F3'!B108+'charge F4'!B108+'réaction R'!B108</f>
        <v>1053</v>
      </c>
      <c r="C108" s="88">
        <f>'charge q '!C108+'charge F1'!C108+'charge F2'!C108+'charge F3'!C108+'charge F4'!C108+'réaction R'!C108</f>
        <v>252.71999999999616</v>
      </c>
      <c r="D108" s="27">
        <f>'charge q '!D108+'charge F1'!D108+'charge F2'!D108+'charge F3'!D108+'charge F4'!D108+'réaction R'!D108</f>
        <v>8.116264231096014E-05</v>
      </c>
      <c r="E108" s="22">
        <f>'charge q '!E108+'charge F1'!E108+'charge F2'!E108+'charge F3'!E108+'charge F4'!E108+'réaction R'!E108</f>
        <v>-0.01968516091758668</v>
      </c>
    </row>
    <row r="109" spans="1:5" ht="12.75">
      <c r="A109">
        <f t="shared" si="2"/>
        <v>7.840000000000005</v>
      </c>
      <c r="B109" s="32">
        <f>'charge q '!B109+'charge F1'!B109+'charge F2'!B109+'charge F3'!B109+'charge F4'!B109+'réaction R'!B109</f>
        <v>1053</v>
      </c>
      <c r="C109" s="88">
        <f>'charge q '!C109+'charge F1'!C109+'charge F2'!C109+'charge F3'!C109+'charge F4'!C109+'réaction R'!C109</f>
        <v>168.4799999999941</v>
      </c>
      <c r="D109" s="27">
        <f>'charge q '!D109+'charge F1'!D109+'charge F2'!D109+'charge F3'!D109+'charge F4'!D109+'réaction R'!D109</f>
        <v>8.187836023789303E-05</v>
      </c>
      <c r="E109" s="22">
        <f>'charge q '!E109+'charge F1'!E109+'charge F2'!E109+'charge F3'!E109+'charge F4'!E109+'réaction R'!E109</f>
        <v>-0.01316161223449399</v>
      </c>
    </row>
    <row r="110" spans="1:5" ht="12.75">
      <c r="A110">
        <f t="shared" si="2"/>
        <v>7.920000000000005</v>
      </c>
      <c r="B110" s="32">
        <f>'charge q '!B110+'charge F1'!B110+'charge F2'!B110+'charge F3'!B110+'charge F4'!B110+'réaction R'!B110</f>
        <v>1053</v>
      </c>
      <c r="C110" s="88">
        <f>'charge q '!C110+'charge F1'!C110+'charge F2'!C110+'charge F3'!C110+'charge F4'!C110+'réaction R'!C110</f>
        <v>84.23999999999432</v>
      </c>
      <c r="D110" s="27">
        <f>'charge q '!D110+'charge F1'!D110+'charge F2'!D110+'charge F3'!D110+'charge F4'!D110+'réaction R'!D110</f>
        <v>8.230779099405275E-05</v>
      </c>
      <c r="E110" s="22">
        <f>'charge q '!E110+'charge F1'!E110+'charge F2'!E110+'charge F3'!E110+'charge F4'!E110+'réaction R'!E110</f>
        <v>-0.0065922576040778405</v>
      </c>
    </row>
    <row r="111" spans="1:5" ht="12.75">
      <c r="A111">
        <f t="shared" si="2"/>
        <v>8.000000000000005</v>
      </c>
      <c r="B111" s="32">
        <f>'charge q '!B111+'charge F1'!B111+'charge F2'!B111+'charge F3'!B111+'charge F4'!B111+'réaction R'!B111</f>
        <v>1053</v>
      </c>
      <c r="C111" s="88">
        <f>'charge q '!C111+'charge F1'!C111+'charge F2'!C111+'charge F3'!C111+'charge F4'!C111+'réaction R'!C111</f>
        <v>-5.4569682106375694E-12</v>
      </c>
      <c r="D111" s="27">
        <f>'charge q '!D111+'charge F1'!D111+'charge F2'!D111+'charge F3'!D111+'charge F4'!D111+'réaction R'!D111</f>
        <v>8.245093457943925E-05</v>
      </c>
      <c r="E111" s="22">
        <f>'charge q '!E111+'charge F1'!E111+'charge F2'!E111+'charge F3'!E111+'charge F4'!E111+'réaction R'!E111</f>
        <v>4.440892098500626E-16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2">
      <selection activeCell="B11" sqref="B11"/>
    </sheetView>
  </sheetViews>
  <sheetFormatPr defaultColWidth="11.421875" defaultRowHeight="12.75"/>
  <cols>
    <col min="1" max="1" width="8.57421875" style="0" customWidth="1"/>
    <col min="2" max="2" width="12.421875" style="0" customWidth="1"/>
    <col min="3" max="3" width="17.00390625" style="0" customWidth="1"/>
    <col min="4" max="4" width="13.00390625" style="0" customWidth="1"/>
    <col min="5" max="5" width="13.00390625" style="0" bestFit="1" customWidth="1"/>
  </cols>
  <sheetData>
    <row r="1" spans="1:5" ht="12.75">
      <c r="A1" s="11" t="s">
        <v>14</v>
      </c>
      <c r="B1" s="11"/>
      <c r="C1" s="11"/>
      <c r="D1" s="11"/>
      <c r="E1" s="11"/>
    </row>
    <row r="3" ht="12.75">
      <c r="D3" s="1"/>
    </row>
    <row r="5" ht="12.75">
      <c r="D5" s="1"/>
    </row>
    <row r="7" ht="12.75">
      <c r="D7" s="1"/>
    </row>
    <row r="9" spans="1:5" ht="12.75">
      <c r="A9" s="6" t="s">
        <v>0</v>
      </c>
      <c r="B9" s="2" t="s">
        <v>2</v>
      </c>
      <c r="C9" s="8" t="s">
        <v>8</v>
      </c>
      <c r="D9" s="13" t="s">
        <v>5</v>
      </c>
      <c r="E9" s="15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4" t="s">
        <v>9</v>
      </c>
      <c r="E10" s="15" t="s">
        <v>7</v>
      </c>
    </row>
    <row r="11" spans="1:5" ht="12.75">
      <c r="A11" s="5">
        <v>0</v>
      </c>
      <c r="B11" s="4">
        <f aca="true" t="shared" si="0" ref="B11:B42">-(0.5*q*PORTEE-q*x)</f>
        <v>0</v>
      </c>
      <c r="C11" s="10">
        <f aca="true" t="shared" si="1" ref="C11:C42">0.5*q*PORTEE*x*(1-x/PORTEE)</f>
        <v>0</v>
      </c>
      <c r="D11" s="12">
        <f aca="true" t="shared" si="2" ref="D11:D42">(-q*10^-3/(24*E*INERTIE*10^4))*(4*x*x*x*10^9-6*PORTEE*10^3*x*x*10^6+(PORTEE)^3*10^9)</f>
        <v>0</v>
      </c>
      <c r="E11" s="16">
        <f aca="true" t="shared" si="3" ref="E11:E42">(-q*10^-3*x*10^3/(24*E*INERTIE*10^4))*(x*x*x*10^9-2*PORTEE*10^3*x*x*10^6+(PORTEE)^3*10^9)</f>
        <v>0</v>
      </c>
    </row>
    <row r="12" spans="1:5" ht="12.75">
      <c r="A12" s="5">
        <f>IF(A11&lt;PORTEE,A11+(PORTEE/100),"")</f>
        <v>0.08</v>
      </c>
      <c r="B12" s="4">
        <f t="shared" si="0"/>
        <v>0</v>
      </c>
      <c r="C12" s="10">
        <f t="shared" si="1"/>
        <v>0</v>
      </c>
      <c r="D12" s="12">
        <f t="shared" si="2"/>
        <v>0</v>
      </c>
      <c r="E12" s="16">
        <f t="shared" si="3"/>
        <v>0</v>
      </c>
    </row>
    <row r="13" spans="1:5" ht="12.75">
      <c r="A13" s="5">
        <f aca="true" t="shared" si="4" ref="A13:A43">IF(A12&lt;PORTEE,A12+(PORTEE/100),"")</f>
        <v>0.16</v>
      </c>
      <c r="B13" s="4">
        <f t="shared" si="0"/>
        <v>0</v>
      </c>
      <c r="C13" s="10">
        <f t="shared" si="1"/>
        <v>0</v>
      </c>
      <c r="D13" s="12">
        <f t="shared" si="2"/>
        <v>0</v>
      </c>
      <c r="E13" s="16">
        <f t="shared" si="3"/>
        <v>0</v>
      </c>
    </row>
    <row r="14" spans="1:5" ht="12.75">
      <c r="A14" s="5">
        <f t="shared" si="4"/>
        <v>0.24</v>
      </c>
      <c r="B14" s="4">
        <f t="shared" si="0"/>
        <v>0</v>
      </c>
      <c r="C14" s="10">
        <f t="shared" si="1"/>
        <v>0</v>
      </c>
      <c r="D14" s="12">
        <f t="shared" si="2"/>
        <v>0</v>
      </c>
      <c r="E14" s="16">
        <f t="shared" si="3"/>
        <v>0</v>
      </c>
    </row>
    <row r="15" spans="1:5" ht="12.75">
      <c r="A15" s="5">
        <f t="shared" si="4"/>
        <v>0.32</v>
      </c>
      <c r="B15" s="4">
        <f t="shared" si="0"/>
        <v>0</v>
      </c>
      <c r="C15" s="10">
        <f t="shared" si="1"/>
        <v>0</v>
      </c>
      <c r="D15" s="12">
        <f t="shared" si="2"/>
        <v>0</v>
      </c>
      <c r="E15" s="16">
        <f t="shared" si="3"/>
        <v>0</v>
      </c>
    </row>
    <row r="16" spans="1:5" ht="12.75">
      <c r="A16" s="5">
        <f t="shared" si="4"/>
        <v>0.4</v>
      </c>
      <c r="B16" s="4">
        <f t="shared" si="0"/>
        <v>0</v>
      </c>
      <c r="C16" s="10">
        <f t="shared" si="1"/>
        <v>0</v>
      </c>
      <c r="D16" s="12">
        <f t="shared" si="2"/>
        <v>0</v>
      </c>
      <c r="E16" s="16">
        <f t="shared" si="3"/>
        <v>0</v>
      </c>
    </row>
    <row r="17" spans="1:5" ht="12.75">
      <c r="A17" s="5">
        <f t="shared" si="4"/>
        <v>0.48000000000000004</v>
      </c>
      <c r="B17" s="4">
        <f t="shared" si="0"/>
        <v>0</v>
      </c>
      <c r="C17" s="10">
        <f t="shared" si="1"/>
        <v>0</v>
      </c>
      <c r="D17" s="12">
        <f t="shared" si="2"/>
        <v>0</v>
      </c>
      <c r="E17" s="16">
        <f t="shared" si="3"/>
        <v>0</v>
      </c>
    </row>
    <row r="18" spans="1:5" ht="12.75">
      <c r="A18" s="5">
        <f t="shared" si="4"/>
        <v>0.56</v>
      </c>
      <c r="B18" s="4">
        <f t="shared" si="0"/>
        <v>0</v>
      </c>
      <c r="C18" s="10">
        <f t="shared" si="1"/>
        <v>0</v>
      </c>
      <c r="D18" s="12">
        <f t="shared" si="2"/>
        <v>0</v>
      </c>
      <c r="E18" s="16">
        <f t="shared" si="3"/>
        <v>0</v>
      </c>
    </row>
    <row r="19" spans="1:5" ht="12.75">
      <c r="A19" s="5">
        <f t="shared" si="4"/>
        <v>0.64</v>
      </c>
      <c r="B19" s="4">
        <f t="shared" si="0"/>
        <v>0</v>
      </c>
      <c r="C19" s="10">
        <f t="shared" si="1"/>
        <v>0</v>
      </c>
      <c r="D19" s="12">
        <f t="shared" si="2"/>
        <v>0</v>
      </c>
      <c r="E19" s="16">
        <f t="shared" si="3"/>
        <v>0</v>
      </c>
    </row>
    <row r="20" spans="1:5" ht="12.75">
      <c r="A20" s="5">
        <f t="shared" si="4"/>
        <v>0.72</v>
      </c>
      <c r="B20" s="4">
        <f t="shared" si="0"/>
        <v>0</v>
      </c>
      <c r="C20" s="10">
        <f t="shared" si="1"/>
        <v>0</v>
      </c>
      <c r="D20" s="12">
        <f t="shared" si="2"/>
        <v>0</v>
      </c>
      <c r="E20" s="16">
        <f t="shared" si="3"/>
        <v>0</v>
      </c>
    </row>
    <row r="21" spans="1:5" ht="12.75">
      <c r="A21" s="5">
        <f t="shared" si="4"/>
        <v>0.7999999999999999</v>
      </c>
      <c r="B21" s="4">
        <f t="shared" si="0"/>
        <v>0</v>
      </c>
      <c r="C21" s="10">
        <f t="shared" si="1"/>
        <v>0</v>
      </c>
      <c r="D21" s="12">
        <f t="shared" si="2"/>
        <v>0</v>
      </c>
      <c r="E21" s="16">
        <f t="shared" si="3"/>
        <v>0</v>
      </c>
    </row>
    <row r="22" spans="1:5" ht="12.75">
      <c r="A22" s="5">
        <f t="shared" si="4"/>
        <v>0.8799999999999999</v>
      </c>
      <c r="B22" s="4">
        <f t="shared" si="0"/>
        <v>0</v>
      </c>
      <c r="C22" s="10">
        <f t="shared" si="1"/>
        <v>0</v>
      </c>
      <c r="D22" s="12">
        <f t="shared" si="2"/>
        <v>0</v>
      </c>
      <c r="E22" s="16">
        <f t="shared" si="3"/>
        <v>0</v>
      </c>
    </row>
    <row r="23" spans="1:5" ht="12.75">
      <c r="A23" s="5">
        <f t="shared" si="4"/>
        <v>0.9599999999999999</v>
      </c>
      <c r="B23" s="4">
        <f t="shared" si="0"/>
        <v>0</v>
      </c>
      <c r="C23" s="10">
        <f t="shared" si="1"/>
        <v>0</v>
      </c>
      <c r="D23" s="12">
        <f t="shared" si="2"/>
        <v>0</v>
      </c>
      <c r="E23" s="16">
        <f t="shared" si="3"/>
        <v>0</v>
      </c>
    </row>
    <row r="24" spans="1:5" ht="12.75">
      <c r="A24" s="5">
        <f t="shared" si="4"/>
        <v>1.0399999999999998</v>
      </c>
      <c r="B24" s="4">
        <f t="shared" si="0"/>
        <v>0</v>
      </c>
      <c r="C24" s="10">
        <f t="shared" si="1"/>
        <v>0</v>
      </c>
      <c r="D24" s="12">
        <f t="shared" si="2"/>
        <v>0</v>
      </c>
      <c r="E24" s="16">
        <f t="shared" si="3"/>
        <v>0</v>
      </c>
    </row>
    <row r="25" spans="1:5" ht="12.75">
      <c r="A25" s="5">
        <f t="shared" si="4"/>
        <v>1.1199999999999999</v>
      </c>
      <c r="B25" s="4">
        <f t="shared" si="0"/>
        <v>0</v>
      </c>
      <c r="C25" s="10">
        <f t="shared" si="1"/>
        <v>0</v>
      </c>
      <c r="D25" s="12">
        <f t="shared" si="2"/>
        <v>0</v>
      </c>
      <c r="E25" s="16">
        <f t="shared" si="3"/>
        <v>0</v>
      </c>
    </row>
    <row r="26" spans="1:5" ht="12.75">
      <c r="A26" s="5">
        <f t="shared" si="4"/>
        <v>1.2</v>
      </c>
      <c r="B26" s="4">
        <f t="shared" si="0"/>
        <v>0</v>
      </c>
      <c r="C26" s="10">
        <f t="shared" si="1"/>
        <v>0</v>
      </c>
      <c r="D26" s="12">
        <f t="shared" si="2"/>
        <v>0</v>
      </c>
      <c r="E26" s="16">
        <f t="shared" si="3"/>
        <v>0</v>
      </c>
    </row>
    <row r="27" spans="1:5" ht="12.75">
      <c r="A27" s="5">
        <f t="shared" si="4"/>
        <v>1.28</v>
      </c>
      <c r="B27" s="4">
        <f t="shared" si="0"/>
        <v>0</v>
      </c>
      <c r="C27" s="10">
        <f t="shared" si="1"/>
        <v>0</v>
      </c>
      <c r="D27" s="12">
        <f t="shared" si="2"/>
        <v>0</v>
      </c>
      <c r="E27" s="16">
        <f t="shared" si="3"/>
        <v>0</v>
      </c>
    </row>
    <row r="28" spans="1:5" ht="12.75">
      <c r="A28" s="5">
        <f t="shared" si="4"/>
        <v>1.36</v>
      </c>
      <c r="B28" s="4">
        <f t="shared" si="0"/>
        <v>0</v>
      </c>
      <c r="C28" s="10">
        <f t="shared" si="1"/>
        <v>0</v>
      </c>
      <c r="D28" s="12">
        <f t="shared" si="2"/>
        <v>0</v>
      </c>
      <c r="E28" s="16">
        <f t="shared" si="3"/>
        <v>0</v>
      </c>
    </row>
    <row r="29" spans="1:5" ht="12.75">
      <c r="A29" s="5">
        <f t="shared" si="4"/>
        <v>1.4400000000000002</v>
      </c>
      <c r="B29" s="4">
        <f t="shared" si="0"/>
        <v>0</v>
      </c>
      <c r="C29" s="10">
        <f t="shared" si="1"/>
        <v>0</v>
      </c>
      <c r="D29" s="12">
        <f t="shared" si="2"/>
        <v>0</v>
      </c>
      <c r="E29" s="16">
        <f t="shared" si="3"/>
        <v>0</v>
      </c>
    </row>
    <row r="30" spans="1:5" ht="12.75">
      <c r="A30" s="5">
        <f t="shared" si="4"/>
        <v>1.5200000000000002</v>
      </c>
      <c r="B30" s="4">
        <f t="shared" si="0"/>
        <v>0</v>
      </c>
      <c r="C30" s="10">
        <f t="shared" si="1"/>
        <v>0</v>
      </c>
      <c r="D30" s="12">
        <f t="shared" si="2"/>
        <v>0</v>
      </c>
      <c r="E30" s="16">
        <f t="shared" si="3"/>
        <v>0</v>
      </c>
    </row>
    <row r="31" spans="1:5" ht="12.75">
      <c r="A31" s="5">
        <f t="shared" si="4"/>
        <v>1.6000000000000003</v>
      </c>
      <c r="B31" s="4">
        <f t="shared" si="0"/>
        <v>0</v>
      </c>
      <c r="C31" s="10">
        <f t="shared" si="1"/>
        <v>0</v>
      </c>
      <c r="D31" s="12">
        <f t="shared" si="2"/>
        <v>0</v>
      </c>
      <c r="E31" s="16">
        <f t="shared" si="3"/>
        <v>0</v>
      </c>
    </row>
    <row r="32" spans="1:5" ht="12.75">
      <c r="A32" s="5">
        <f t="shared" si="4"/>
        <v>1.6800000000000004</v>
      </c>
      <c r="B32" s="4">
        <f t="shared" si="0"/>
        <v>0</v>
      </c>
      <c r="C32" s="10">
        <f t="shared" si="1"/>
        <v>0</v>
      </c>
      <c r="D32" s="12">
        <f t="shared" si="2"/>
        <v>0</v>
      </c>
      <c r="E32" s="16">
        <f t="shared" si="3"/>
        <v>0</v>
      </c>
    </row>
    <row r="33" spans="1:5" ht="12.75">
      <c r="A33" s="5">
        <f t="shared" si="4"/>
        <v>1.7600000000000005</v>
      </c>
      <c r="B33" s="4">
        <f t="shared" si="0"/>
        <v>0</v>
      </c>
      <c r="C33" s="10">
        <f t="shared" si="1"/>
        <v>0</v>
      </c>
      <c r="D33" s="12">
        <f t="shared" si="2"/>
        <v>0</v>
      </c>
      <c r="E33" s="16">
        <f t="shared" si="3"/>
        <v>0</v>
      </c>
    </row>
    <row r="34" spans="1:5" ht="12.75">
      <c r="A34" s="5">
        <f t="shared" si="4"/>
        <v>1.8400000000000005</v>
      </c>
      <c r="B34" s="4">
        <f t="shared" si="0"/>
        <v>0</v>
      </c>
      <c r="C34" s="10">
        <f t="shared" si="1"/>
        <v>0</v>
      </c>
      <c r="D34" s="12">
        <f t="shared" si="2"/>
        <v>0</v>
      </c>
      <c r="E34" s="16">
        <f t="shared" si="3"/>
        <v>0</v>
      </c>
    </row>
    <row r="35" spans="1:5" ht="12.75">
      <c r="A35" s="5">
        <f t="shared" si="4"/>
        <v>1.9200000000000006</v>
      </c>
      <c r="B35" s="4">
        <f t="shared" si="0"/>
        <v>0</v>
      </c>
      <c r="C35" s="10">
        <f t="shared" si="1"/>
        <v>0</v>
      </c>
      <c r="D35" s="12">
        <f t="shared" si="2"/>
        <v>0</v>
      </c>
      <c r="E35" s="16">
        <f t="shared" si="3"/>
        <v>0</v>
      </c>
    </row>
    <row r="36" spans="1:5" ht="12.75">
      <c r="A36" s="5">
        <f t="shared" si="4"/>
        <v>2.0000000000000004</v>
      </c>
      <c r="B36" s="4">
        <f t="shared" si="0"/>
        <v>0</v>
      </c>
      <c r="C36" s="10">
        <f t="shared" si="1"/>
        <v>0</v>
      </c>
      <c r="D36" s="12">
        <f t="shared" si="2"/>
        <v>0</v>
      </c>
      <c r="E36" s="16">
        <f t="shared" si="3"/>
        <v>0</v>
      </c>
    </row>
    <row r="37" spans="1:5" ht="12.75">
      <c r="A37" s="5">
        <f t="shared" si="4"/>
        <v>2.0800000000000005</v>
      </c>
      <c r="B37" s="4">
        <f t="shared" si="0"/>
        <v>0</v>
      </c>
      <c r="C37" s="10">
        <f t="shared" si="1"/>
        <v>0</v>
      </c>
      <c r="D37" s="12">
        <f t="shared" si="2"/>
        <v>0</v>
      </c>
      <c r="E37" s="16">
        <f t="shared" si="3"/>
        <v>0</v>
      </c>
    </row>
    <row r="38" spans="1:5" ht="12.75">
      <c r="A38" s="5">
        <f t="shared" si="4"/>
        <v>2.1600000000000006</v>
      </c>
      <c r="B38" s="4">
        <f t="shared" si="0"/>
        <v>0</v>
      </c>
      <c r="C38" s="10">
        <f t="shared" si="1"/>
        <v>0</v>
      </c>
      <c r="D38" s="12">
        <f t="shared" si="2"/>
        <v>0</v>
      </c>
      <c r="E38" s="16">
        <f t="shared" si="3"/>
        <v>0</v>
      </c>
    </row>
    <row r="39" spans="1:5" ht="12.75">
      <c r="A39" s="5">
        <f t="shared" si="4"/>
        <v>2.2400000000000007</v>
      </c>
      <c r="B39" s="4">
        <f t="shared" si="0"/>
        <v>0</v>
      </c>
      <c r="C39" s="10">
        <f t="shared" si="1"/>
        <v>0</v>
      </c>
      <c r="D39" s="12">
        <f t="shared" si="2"/>
        <v>0</v>
      </c>
      <c r="E39" s="16">
        <f t="shared" si="3"/>
        <v>0</v>
      </c>
    </row>
    <row r="40" spans="1:5" ht="12.75">
      <c r="A40" s="5">
        <f t="shared" si="4"/>
        <v>2.3200000000000007</v>
      </c>
      <c r="B40" s="4">
        <f t="shared" si="0"/>
        <v>0</v>
      </c>
      <c r="C40" s="10">
        <f t="shared" si="1"/>
        <v>0</v>
      </c>
      <c r="D40" s="12">
        <f t="shared" si="2"/>
        <v>0</v>
      </c>
      <c r="E40" s="16">
        <f t="shared" si="3"/>
        <v>0</v>
      </c>
    </row>
    <row r="41" spans="1:5" ht="12.75">
      <c r="A41" s="5">
        <f t="shared" si="4"/>
        <v>2.400000000000001</v>
      </c>
      <c r="B41" s="4">
        <f t="shared" si="0"/>
        <v>0</v>
      </c>
      <c r="C41" s="10">
        <f t="shared" si="1"/>
        <v>0</v>
      </c>
      <c r="D41" s="12">
        <f t="shared" si="2"/>
        <v>0</v>
      </c>
      <c r="E41" s="16">
        <f t="shared" si="3"/>
        <v>0</v>
      </c>
    </row>
    <row r="42" spans="1:5" ht="12.75">
      <c r="A42" s="5">
        <f t="shared" si="4"/>
        <v>2.480000000000001</v>
      </c>
      <c r="B42" s="4">
        <f t="shared" si="0"/>
        <v>0</v>
      </c>
      <c r="C42" s="10">
        <f t="shared" si="1"/>
        <v>0</v>
      </c>
      <c r="D42" s="12">
        <f t="shared" si="2"/>
        <v>0</v>
      </c>
      <c r="E42" s="16">
        <f t="shared" si="3"/>
        <v>0</v>
      </c>
    </row>
    <row r="43" spans="1:5" ht="12.75">
      <c r="A43" s="5">
        <f t="shared" si="4"/>
        <v>2.560000000000001</v>
      </c>
      <c r="B43" s="4">
        <f aca="true" t="shared" si="5" ref="B43:B74">-(0.5*q*PORTEE-q*x)</f>
        <v>0</v>
      </c>
      <c r="C43" s="10">
        <f aca="true" t="shared" si="6" ref="C43:C74">0.5*q*PORTEE*x*(1-x/PORTEE)</f>
        <v>0</v>
      </c>
      <c r="D43" s="12">
        <f aca="true" t="shared" si="7" ref="D43:D74">(-q*10^-3/(24*E*INERTIE*10^4))*(4*x*x*x*10^9-6*PORTEE*10^3*x*x*10^6+(PORTEE)^3*10^9)</f>
        <v>0</v>
      </c>
      <c r="E43" s="16">
        <f aca="true" t="shared" si="8" ref="E43:E74">(-q*10^-3*x*10^3/(24*E*INERTIE*10^4))*(x*x*x*10^9-2*PORTEE*10^3*x*x*10^6+(PORTEE)^3*10^9)</f>
        <v>0</v>
      </c>
    </row>
    <row r="44" spans="1:5" ht="12.75">
      <c r="A44" s="5">
        <f aca="true" t="shared" si="9" ref="A44:A75">IF(A43&lt;PORTEE,A43+(PORTEE/100),"")</f>
        <v>2.640000000000001</v>
      </c>
      <c r="B44" s="4">
        <f t="shared" si="5"/>
        <v>0</v>
      </c>
      <c r="C44" s="10">
        <f t="shared" si="6"/>
        <v>0</v>
      </c>
      <c r="D44" s="12">
        <f t="shared" si="7"/>
        <v>0</v>
      </c>
      <c r="E44" s="16">
        <f t="shared" si="8"/>
        <v>0</v>
      </c>
    </row>
    <row r="45" spans="1:5" ht="12.75">
      <c r="A45" s="5">
        <f t="shared" si="9"/>
        <v>2.720000000000001</v>
      </c>
      <c r="B45" s="4">
        <f t="shared" si="5"/>
        <v>0</v>
      </c>
      <c r="C45" s="10">
        <f t="shared" si="6"/>
        <v>0</v>
      </c>
      <c r="D45" s="12">
        <f t="shared" si="7"/>
        <v>0</v>
      </c>
      <c r="E45" s="16">
        <f t="shared" si="8"/>
        <v>0</v>
      </c>
    </row>
    <row r="46" spans="1:5" ht="12.75">
      <c r="A46" s="5">
        <f t="shared" si="9"/>
        <v>2.800000000000001</v>
      </c>
      <c r="B46" s="4">
        <f t="shared" si="5"/>
        <v>0</v>
      </c>
      <c r="C46" s="10">
        <f t="shared" si="6"/>
        <v>0</v>
      </c>
      <c r="D46" s="12">
        <f t="shared" si="7"/>
        <v>0</v>
      </c>
      <c r="E46" s="16">
        <f t="shared" si="8"/>
        <v>0</v>
      </c>
    </row>
    <row r="47" spans="1:5" ht="12.75">
      <c r="A47" s="5">
        <f t="shared" si="9"/>
        <v>2.8800000000000012</v>
      </c>
      <c r="B47" s="4">
        <f t="shared" si="5"/>
        <v>0</v>
      </c>
      <c r="C47" s="10">
        <f t="shared" si="6"/>
        <v>0</v>
      </c>
      <c r="D47" s="12">
        <f t="shared" si="7"/>
        <v>0</v>
      </c>
      <c r="E47" s="16">
        <f t="shared" si="8"/>
        <v>0</v>
      </c>
    </row>
    <row r="48" spans="1:5" ht="12.75">
      <c r="A48" s="5">
        <f t="shared" si="9"/>
        <v>2.9600000000000013</v>
      </c>
      <c r="B48" s="4">
        <f t="shared" si="5"/>
        <v>0</v>
      </c>
      <c r="C48" s="10">
        <f t="shared" si="6"/>
        <v>0</v>
      </c>
      <c r="D48" s="12">
        <f t="shared" si="7"/>
        <v>0</v>
      </c>
      <c r="E48" s="16">
        <f t="shared" si="8"/>
        <v>0</v>
      </c>
    </row>
    <row r="49" spans="1:5" ht="12.75">
      <c r="A49" s="5">
        <f t="shared" si="9"/>
        <v>3.0400000000000014</v>
      </c>
      <c r="B49" s="4">
        <f t="shared" si="5"/>
        <v>0</v>
      </c>
      <c r="C49" s="10">
        <f t="shared" si="6"/>
        <v>0</v>
      </c>
      <c r="D49" s="12">
        <f t="shared" si="7"/>
        <v>0</v>
      </c>
      <c r="E49" s="16">
        <f t="shared" si="8"/>
        <v>0</v>
      </c>
    </row>
    <row r="50" spans="1:5" ht="12.75">
      <c r="A50" s="5">
        <f t="shared" si="9"/>
        <v>3.1200000000000014</v>
      </c>
      <c r="B50" s="4">
        <f t="shared" si="5"/>
        <v>0</v>
      </c>
      <c r="C50" s="10">
        <f t="shared" si="6"/>
        <v>0</v>
      </c>
      <c r="D50" s="12">
        <f t="shared" si="7"/>
        <v>0</v>
      </c>
      <c r="E50" s="16">
        <f t="shared" si="8"/>
        <v>0</v>
      </c>
    </row>
    <row r="51" spans="1:5" ht="12.75">
      <c r="A51" s="5">
        <f t="shared" si="9"/>
        <v>3.2000000000000015</v>
      </c>
      <c r="B51" s="4">
        <f t="shared" si="5"/>
        <v>0</v>
      </c>
      <c r="C51" s="10">
        <f t="shared" si="6"/>
        <v>0</v>
      </c>
      <c r="D51" s="12">
        <f t="shared" si="7"/>
        <v>0</v>
      </c>
      <c r="E51" s="16">
        <f t="shared" si="8"/>
        <v>0</v>
      </c>
    </row>
    <row r="52" spans="1:5" ht="12.75">
      <c r="A52" s="5">
        <f t="shared" si="9"/>
        <v>3.2800000000000016</v>
      </c>
      <c r="B52" s="4">
        <f t="shared" si="5"/>
        <v>0</v>
      </c>
      <c r="C52" s="10">
        <f t="shared" si="6"/>
        <v>0</v>
      </c>
      <c r="D52" s="12">
        <f t="shared" si="7"/>
        <v>0</v>
      </c>
      <c r="E52" s="16">
        <f t="shared" si="8"/>
        <v>0</v>
      </c>
    </row>
    <row r="53" spans="1:5" ht="12.75">
      <c r="A53" s="5">
        <f t="shared" si="9"/>
        <v>3.3600000000000017</v>
      </c>
      <c r="B53" s="4">
        <f t="shared" si="5"/>
        <v>0</v>
      </c>
      <c r="C53" s="10">
        <f t="shared" si="6"/>
        <v>0</v>
      </c>
      <c r="D53" s="12">
        <f t="shared" si="7"/>
        <v>0</v>
      </c>
      <c r="E53" s="16">
        <f t="shared" si="8"/>
        <v>0</v>
      </c>
    </row>
    <row r="54" spans="1:5" ht="12.75">
      <c r="A54" s="5">
        <f t="shared" si="9"/>
        <v>3.4400000000000017</v>
      </c>
      <c r="B54" s="4">
        <f t="shared" si="5"/>
        <v>0</v>
      </c>
      <c r="C54" s="10">
        <f t="shared" si="6"/>
        <v>0</v>
      </c>
      <c r="D54" s="12">
        <f t="shared" si="7"/>
        <v>0</v>
      </c>
      <c r="E54" s="16">
        <f t="shared" si="8"/>
        <v>0</v>
      </c>
    </row>
    <row r="55" spans="1:5" ht="12.75">
      <c r="A55" s="5">
        <f t="shared" si="9"/>
        <v>3.520000000000002</v>
      </c>
      <c r="B55" s="4">
        <f t="shared" si="5"/>
        <v>0</v>
      </c>
      <c r="C55" s="10">
        <f t="shared" si="6"/>
        <v>0</v>
      </c>
      <c r="D55" s="12">
        <f t="shared" si="7"/>
        <v>0</v>
      </c>
      <c r="E55" s="16">
        <f t="shared" si="8"/>
        <v>0</v>
      </c>
    </row>
    <row r="56" spans="1:5" ht="12.75">
      <c r="A56" s="5">
        <f t="shared" si="9"/>
        <v>3.600000000000002</v>
      </c>
      <c r="B56" s="4">
        <f t="shared" si="5"/>
        <v>0</v>
      </c>
      <c r="C56" s="10">
        <f t="shared" si="6"/>
        <v>0</v>
      </c>
      <c r="D56" s="12">
        <f t="shared" si="7"/>
        <v>0</v>
      </c>
      <c r="E56" s="16">
        <f t="shared" si="8"/>
        <v>0</v>
      </c>
    </row>
    <row r="57" spans="1:5" ht="12.75">
      <c r="A57" s="5">
        <f t="shared" si="9"/>
        <v>3.680000000000002</v>
      </c>
      <c r="B57" s="4">
        <f t="shared" si="5"/>
        <v>0</v>
      </c>
      <c r="C57" s="10">
        <f t="shared" si="6"/>
        <v>0</v>
      </c>
      <c r="D57" s="12">
        <f t="shared" si="7"/>
        <v>0</v>
      </c>
      <c r="E57" s="16">
        <f t="shared" si="8"/>
        <v>0</v>
      </c>
    </row>
    <row r="58" spans="1:5" ht="12.75">
      <c r="A58" s="5">
        <f t="shared" si="9"/>
        <v>3.760000000000002</v>
      </c>
      <c r="B58" s="4">
        <f t="shared" si="5"/>
        <v>0</v>
      </c>
      <c r="C58" s="10">
        <f t="shared" si="6"/>
        <v>0</v>
      </c>
      <c r="D58" s="12">
        <f t="shared" si="7"/>
        <v>0</v>
      </c>
      <c r="E58" s="16">
        <f t="shared" si="8"/>
        <v>0</v>
      </c>
    </row>
    <row r="59" spans="1:5" ht="12.75">
      <c r="A59" s="5">
        <f t="shared" si="9"/>
        <v>3.840000000000002</v>
      </c>
      <c r="B59" s="4">
        <f t="shared" si="5"/>
        <v>0</v>
      </c>
      <c r="C59" s="10">
        <f t="shared" si="6"/>
        <v>0</v>
      </c>
      <c r="D59" s="12">
        <f t="shared" si="7"/>
        <v>0</v>
      </c>
      <c r="E59" s="16">
        <f t="shared" si="8"/>
        <v>0</v>
      </c>
    </row>
    <row r="60" spans="1:5" ht="12.75">
      <c r="A60" s="5">
        <f t="shared" si="9"/>
        <v>3.920000000000002</v>
      </c>
      <c r="B60" s="4">
        <f t="shared" si="5"/>
        <v>0</v>
      </c>
      <c r="C60" s="10">
        <f t="shared" si="6"/>
        <v>0</v>
      </c>
      <c r="D60" s="12">
        <f t="shared" si="7"/>
        <v>0</v>
      </c>
      <c r="E60" s="16">
        <f t="shared" si="8"/>
        <v>0</v>
      </c>
    </row>
    <row r="61" spans="1:5" ht="12.75">
      <c r="A61" s="5">
        <f t="shared" si="9"/>
        <v>4.000000000000002</v>
      </c>
      <c r="B61" s="4">
        <f t="shared" si="5"/>
        <v>0</v>
      </c>
      <c r="C61" s="10">
        <f t="shared" si="6"/>
        <v>0</v>
      </c>
      <c r="D61" s="12">
        <f t="shared" si="7"/>
        <v>0</v>
      </c>
      <c r="E61" s="16">
        <f t="shared" si="8"/>
        <v>0</v>
      </c>
    </row>
    <row r="62" spans="1:5" ht="12.75">
      <c r="A62" s="5">
        <f t="shared" si="9"/>
        <v>4.080000000000002</v>
      </c>
      <c r="B62" s="4">
        <f t="shared" si="5"/>
        <v>0</v>
      </c>
      <c r="C62" s="10">
        <f t="shared" si="6"/>
        <v>0</v>
      </c>
      <c r="D62" s="12">
        <f t="shared" si="7"/>
        <v>0</v>
      </c>
      <c r="E62" s="16">
        <f t="shared" si="8"/>
        <v>0</v>
      </c>
    </row>
    <row r="63" spans="1:5" ht="12.75">
      <c r="A63" s="5">
        <f t="shared" si="9"/>
        <v>4.160000000000002</v>
      </c>
      <c r="B63" s="4">
        <f t="shared" si="5"/>
        <v>0</v>
      </c>
      <c r="C63" s="10">
        <f t="shared" si="6"/>
        <v>0</v>
      </c>
      <c r="D63" s="12">
        <f t="shared" si="7"/>
        <v>0</v>
      </c>
      <c r="E63" s="16">
        <f t="shared" si="8"/>
        <v>0</v>
      </c>
    </row>
    <row r="64" spans="1:5" ht="12.75">
      <c r="A64" s="5">
        <f t="shared" si="9"/>
        <v>4.240000000000002</v>
      </c>
      <c r="B64" s="4">
        <f t="shared" si="5"/>
        <v>0</v>
      </c>
      <c r="C64" s="10">
        <f t="shared" si="6"/>
        <v>0</v>
      </c>
      <c r="D64" s="12">
        <f t="shared" si="7"/>
        <v>0</v>
      </c>
      <c r="E64" s="16">
        <f t="shared" si="8"/>
        <v>0</v>
      </c>
    </row>
    <row r="65" spans="1:5" ht="12.75">
      <c r="A65" s="5">
        <f t="shared" si="9"/>
        <v>4.320000000000002</v>
      </c>
      <c r="B65" s="4">
        <f t="shared" si="5"/>
        <v>0</v>
      </c>
      <c r="C65" s="10">
        <f t="shared" si="6"/>
        <v>0</v>
      </c>
      <c r="D65" s="12">
        <f t="shared" si="7"/>
        <v>0</v>
      </c>
      <c r="E65" s="16">
        <f t="shared" si="8"/>
        <v>0</v>
      </c>
    </row>
    <row r="66" spans="1:5" ht="12.75">
      <c r="A66" s="5">
        <f t="shared" si="9"/>
        <v>4.400000000000002</v>
      </c>
      <c r="B66" s="4">
        <f t="shared" si="5"/>
        <v>0</v>
      </c>
      <c r="C66" s="10">
        <f t="shared" si="6"/>
        <v>0</v>
      </c>
      <c r="D66" s="12">
        <f t="shared" si="7"/>
        <v>0</v>
      </c>
      <c r="E66" s="16">
        <f t="shared" si="8"/>
        <v>0</v>
      </c>
    </row>
    <row r="67" spans="1:5" ht="12.75">
      <c r="A67" s="5">
        <f t="shared" si="9"/>
        <v>4.480000000000002</v>
      </c>
      <c r="B67" s="4">
        <f t="shared" si="5"/>
        <v>0</v>
      </c>
      <c r="C67" s="10">
        <f t="shared" si="6"/>
        <v>0</v>
      </c>
      <c r="D67" s="12">
        <f t="shared" si="7"/>
        <v>0</v>
      </c>
      <c r="E67" s="16">
        <f t="shared" si="8"/>
        <v>0</v>
      </c>
    </row>
    <row r="68" spans="1:5" ht="12.75">
      <c r="A68" s="5">
        <f t="shared" si="9"/>
        <v>4.560000000000002</v>
      </c>
      <c r="B68" s="4">
        <f t="shared" si="5"/>
        <v>0</v>
      </c>
      <c r="C68" s="10">
        <f t="shared" si="6"/>
        <v>0</v>
      </c>
      <c r="D68" s="12">
        <f t="shared" si="7"/>
        <v>0</v>
      </c>
      <c r="E68" s="16">
        <f t="shared" si="8"/>
        <v>0</v>
      </c>
    </row>
    <row r="69" spans="1:5" ht="12.75">
      <c r="A69" s="5">
        <f t="shared" si="9"/>
        <v>4.640000000000002</v>
      </c>
      <c r="B69" s="4">
        <f t="shared" si="5"/>
        <v>0</v>
      </c>
      <c r="C69" s="10">
        <f t="shared" si="6"/>
        <v>0</v>
      </c>
      <c r="D69" s="12">
        <f t="shared" si="7"/>
        <v>0</v>
      </c>
      <c r="E69" s="16">
        <f t="shared" si="8"/>
        <v>0</v>
      </c>
    </row>
    <row r="70" spans="1:5" ht="12.75">
      <c r="A70" s="5">
        <f t="shared" si="9"/>
        <v>4.720000000000002</v>
      </c>
      <c r="B70" s="4">
        <f t="shared" si="5"/>
        <v>0</v>
      </c>
      <c r="C70" s="10">
        <f t="shared" si="6"/>
        <v>0</v>
      </c>
      <c r="D70" s="12">
        <f t="shared" si="7"/>
        <v>0</v>
      </c>
      <c r="E70" s="16">
        <f t="shared" si="8"/>
        <v>0</v>
      </c>
    </row>
    <row r="71" spans="1:5" ht="12.75">
      <c r="A71" s="5">
        <f t="shared" si="9"/>
        <v>4.8000000000000025</v>
      </c>
      <c r="B71" s="4">
        <f t="shared" si="5"/>
        <v>0</v>
      </c>
      <c r="C71" s="10">
        <f t="shared" si="6"/>
        <v>0</v>
      </c>
      <c r="D71" s="12">
        <f t="shared" si="7"/>
        <v>0</v>
      </c>
      <c r="E71" s="16">
        <f t="shared" si="8"/>
        <v>0</v>
      </c>
    </row>
    <row r="72" spans="1:5" ht="12.75">
      <c r="A72" s="5">
        <f t="shared" si="9"/>
        <v>4.880000000000003</v>
      </c>
      <c r="B72" s="4">
        <f t="shared" si="5"/>
        <v>0</v>
      </c>
      <c r="C72" s="10">
        <f t="shared" si="6"/>
        <v>0</v>
      </c>
      <c r="D72" s="12">
        <f t="shared" si="7"/>
        <v>0</v>
      </c>
      <c r="E72" s="16">
        <f t="shared" si="8"/>
        <v>0</v>
      </c>
    </row>
    <row r="73" spans="1:5" ht="12.75">
      <c r="A73" s="5">
        <f t="shared" si="9"/>
        <v>4.960000000000003</v>
      </c>
      <c r="B73" s="4">
        <f t="shared" si="5"/>
        <v>0</v>
      </c>
      <c r="C73" s="10">
        <f t="shared" si="6"/>
        <v>0</v>
      </c>
      <c r="D73" s="12">
        <f t="shared" si="7"/>
        <v>0</v>
      </c>
      <c r="E73" s="16">
        <f t="shared" si="8"/>
        <v>0</v>
      </c>
    </row>
    <row r="74" spans="1:5" ht="12.75">
      <c r="A74" s="5">
        <f t="shared" si="9"/>
        <v>5.040000000000003</v>
      </c>
      <c r="B74" s="4">
        <f t="shared" si="5"/>
        <v>0</v>
      </c>
      <c r="C74" s="10">
        <f t="shared" si="6"/>
        <v>0</v>
      </c>
      <c r="D74" s="12">
        <f t="shared" si="7"/>
        <v>0</v>
      </c>
      <c r="E74" s="16">
        <f t="shared" si="8"/>
        <v>0</v>
      </c>
    </row>
    <row r="75" spans="1:5" ht="12.75">
      <c r="A75" s="5">
        <f t="shared" si="9"/>
        <v>5.120000000000003</v>
      </c>
      <c r="B75" s="4">
        <f aca="true" t="shared" si="10" ref="B75:B111">-(0.5*q*PORTEE-q*x)</f>
        <v>0</v>
      </c>
      <c r="C75" s="10">
        <f aca="true" t="shared" si="11" ref="C75:C111">0.5*q*PORTEE*x*(1-x/PORTEE)</f>
        <v>0</v>
      </c>
      <c r="D75" s="12">
        <f aca="true" t="shared" si="12" ref="D75:D111">(-q*10^-3/(24*E*INERTIE*10^4))*(4*x*x*x*10^9-6*PORTEE*10^3*x*x*10^6+(PORTEE)^3*10^9)</f>
        <v>0</v>
      </c>
      <c r="E75" s="16">
        <f aca="true" t="shared" si="13" ref="E75:E111">(-q*10^-3*x*10^3/(24*E*INERTIE*10^4))*(x*x*x*10^9-2*PORTEE*10^3*x*x*10^6+(PORTEE)^3*10^9)</f>
        <v>0</v>
      </c>
    </row>
    <row r="76" spans="1:5" ht="12.75">
      <c r="A76" s="5">
        <f aca="true" t="shared" si="14" ref="A76:A111">IF(A75&lt;PORTEE,A75+(PORTEE/100),"")</f>
        <v>5.200000000000003</v>
      </c>
      <c r="B76" s="4">
        <f t="shared" si="10"/>
        <v>0</v>
      </c>
      <c r="C76" s="10">
        <f t="shared" si="11"/>
        <v>0</v>
      </c>
      <c r="D76" s="12">
        <f t="shared" si="12"/>
        <v>0</v>
      </c>
      <c r="E76" s="16">
        <f t="shared" si="13"/>
        <v>0</v>
      </c>
    </row>
    <row r="77" spans="1:5" ht="12.75">
      <c r="A77" s="5">
        <f t="shared" si="14"/>
        <v>5.280000000000003</v>
      </c>
      <c r="B77" s="4">
        <f t="shared" si="10"/>
        <v>0</v>
      </c>
      <c r="C77" s="10">
        <f t="shared" si="11"/>
        <v>0</v>
      </c>
      <c r="D77" s="12">
        <f t="shared" si="12"/>
        <v>0</v>
      </c>
      <c r="E77" s="16">
        <f t="shared" si="13"/>
        <v>0</v>
      </c>
    </row>
    <row r="78" spans="1:5" ht="12.75">
      <c r="A78" s="5">
        <f t="shared" si="14"/>
        <v>5.360000000000003</v>
      </c>
      <c r="B78" s="4">
        <f t="shared" si="10"/>
        <v>0</v>
      </c>
      <c r="C78" s="10">
        <f t="shared" si="11"/>
        <v>0</v>
      </c>
      <c r="D78" s="12">
        <f t="shared" si="12"/>
        <v>0</v>
      </c>
      <c r="E78" s="16">
        <f t="shared" si="13"/>
        <v>0</v>
      </c>
    </row>
    <row r="79" spans="1:5" ht="12.75">
      <c r="A79" s="5">
        <f t="shared" si="14"/>
        <v>5.440000000000003</v>
      </c>
      <c r="B79" s="4">
        <f t="shared" si="10"/>
        <v>0</v>
      </c>
      <c r="C79" s="10">
        <f t="shared" si="11"/>
        <v>0</v>
      </c>
      <c r="D79" s="12">
        <f t="shared" si="12"/>
        <v>0</v>
      </c>
      <c r="E79" s="16">
        <f t="shared" si="13"/>
        <v>0</v>
      </c>
    </row>
    <row r="80" spans="1:5" ht="12.75">
      <c r="A80" s="5">
        <f t="shared" si="14"/>
        <v>5.520000000000003</v>
      </c>
      <c r="B80" s="4">
        <f t="shared" si="10"/>
        <v>0</v>
      </c>
      <c r="C80" s="10">
        <f t="shared" si="11"/>
        <v>0</v>
      </c>
      <c r="D80" s="12">
        <f t="shared" si="12"/>
        <v>0</v>
      </c>
      <c r="E80" s="16">
        <f t="shared" si="13"/>
        <v>0</v>
      </c>
    </row>
    <row r="81" spans="1:5" ht="12.75">
      <c r="A81" s="5">
        <f t="shared" si="14"/>
        <v>5.600000000000003</v>
      </c>
      <c r="B81" s="4">
        <f t="shared" si="10"/>
        <v>0</v>
      </c>
      <c r="C81" s="10">
        <f t="shared" si="11"/>
        <v>0</v>
      </c>
      <c r="D81" s="12">
        <f t="shared" si="12"/>
        <v>0</v>
      </c>
      <c r="E81" s="16">
        <f t="shared" si="13"/>
        <v>0</v>
      </c>
    </row>
    <row r="82" spans="1:5" ht="12.75">
      <c r="A82" s="5">
        <f t="shared" si="14"/>
        <v>5.680000000000003</v>
      </c>
      <c r="B82" s="4">
        <f t="shared" si="10"/>
        <v>0</v>
      </c>
      <c r="C82" s="10">
        <f t="shared" si="11"/>
        <v>0</v>
      </c>
      <c r="D82" s="12">
        <f t="shared" si="12"/>
        <v>0</v>
      </c>
      <c r="E82" s="16">
        <f t="shared" si="13"/>
        <v>0</v>
      </c>
    </row>
    <row r="83" spans="1:5" ht="12.75">
      <c r="A83" s="5">
        <f t="shared" si="14"/>
        <v>5.760000000000003</v>
      </c>
      <c r="B83" s="4">
        <f t="shared" si="10"/>
        <v>0</v>
      </c>
      <c r="C83" s="10">
        <f t="shared" si="11"/>
        <v>0</v>
      </c>
      <c r="D83" s="12">
        <f t="shared" si="12"/>
        <v>0</v>
      </c>
      <c r="E83" s="16">
        <f t="shared" si="13"/>
        <v>0</v>
      </c>
    </row>
    <row r="84" spans="1:5" ht="12.75">
      <c r="A84" s="5">
        <f t="shared" si="14"/>
        <v>5.840000000000003</v>
      </c>
      <c r="B84" s="4">
        <f t="shared" si="10"/>
        <v>0</v>
      </c>
      <c r="C84" s="10">
        <f t="shared" si="11"/>
        <v>0</v>
      </c>
      <c r="D84" s="12">
        <f t="shared" si="12"/>
        <v>0</v>
      </c>
      <c r="E84" s="16">
        <f t="shared" si="13"/>
        <v>0</v>
      </c>
    </row>
    <row r="85" spans="1:5" ht="12.75">
      <c r="A85" s="5">
        <f t="shared" si="14"/>
        <v>5.9200000000000035</v>
      </c>
      <c r="B85" s="4">
        <f t="shared" si="10"/>
        <v>0</v>
      </c>
      <c r="C85" s="10">
        <f t="shared" si="11"/>
        <v>0</v>
      </c>
      <c r="D85" s="12">
        <f t="shared" si="12"/>
        <v>0</v>
      </c>
      <c r="E85" s="16">
        <f t="shared" si="13"/>
        <v>0</v>
      </c>
    </row>
    <row r="86" spans="1:5" ht="12.75">
      <c r="A86" s="5">
        <f t="shared" si="14"/>
        <v>6.0000000000000036</v>
      </c>
      <c r="B86" s="4">
        <f t="shared" si="10"/>
        <v>0</v>
      </c>
      <c r="C86" s="10">
        <f t="shared" si="11"/>
        <v>0</v>
      </c>
      <c r="D86" s="12">
        <f t="shared" si="12"/>
        <v>0</v>
      </c>
      <c r="E86" s="16">
        <f t="shared" si="13"/>
        <v>0</v>
      </c>
    </row>
    <row r="87" spans="1:5" ht="12.75">
      <c r="A87" s="5">
        <f t="shared" si="14"/>
        <v>6.080000000000004</v>
      </c>
      <c r="B87" s="4">
        <f t="shared" si="10"/>
        <v>0</v>
      </c>
      <c r="C87" s="10">
        <f t="shared" si="11"/>
        <v>0</v>
      </c>
      <c r="D87" s="12">
        <f t="shared" si="12"/>
        <v>0</v>
      </c>
      <c r="E87" s="16">
        <f t="shared" si="13"/>
        <v>0</v>
      </c>
    </row>
    <row r="88" spans="1:5" ht="12.75">
      <c r="A88" s="5">
        <f t="shared" si="14"/>
        <v>6.160000000000004</v>
      </c>
      <c r="B88" s="4">
        <f t="shared" si="10"/>
        <v>0</v>
      </c>
      <c r="C88" s="10">
        <f t="shared" si="11"/>
        <v>0</v>
      </c>
      <c r="D88" s="12">
        <f t="shared" si="12"/>
        <v>0</v>
      </c>
      <c r="E88" s="16">
        <f t="shared" si="13"/>
        <v>0</v>
      </c>
    </row>
    <row r="89" spans="1:5" ht="12.75">
      <c r="A89" s="5">
        <f t="shared" si="14"/>
        <v>6.240000000000004</v>
      </c>
      <c r="B89" s="4">
        <f t="shared" si="10"/>
        <v>0</v>
      </c>
      <c r="C89" s="10">
        <f t="shared" si="11"/>
        <v>0</v>
      </c>
      <c r="D89" s="12">
        <f t="shared" si="12"/>
        <v>0</v>
      </c>
      <c r="E89" s="16">
        <f t="shared" si="13"/>
        <v>0</v>
      </c>
    </row>
    <row r="90" spans="1:5" ht="12.75">
      <c r="A90" s="5">
        <f t="shared" si="14"/>
        <v>6.320000000000004</v>
      </c>
      <c r="B90" s="4">
        <f t="shared" si="10"/>
        <v>0</v>
      </c>
      <c r="C90" s="10">
        <f t="shared" si="11"/>
        <v>0</v>
      </c>
      <c r="D90" s="12">
        <f t="shared" si="12"/>
        <v>0</v>
      </c>
      <c r="E90" s="16">
        <f t="shared" si="13"/>
        <v>0</v>
      </c>
    </row>
    <row r="91" spans="1:5" ht="12.75">
      <c r="A91" s="5">
        <f t="shared" si="14"/>
        <v>6.400000000000004</v>
      </c>
      <c r="B91" s="4">
        <f t="shared" si="10"/>
        <v>0</v>
      </c>
      <c r="C91" s="10">
        <f t="shared" si="11"/>
        <v>0</v>
      </c>
      <c r="D91" s="12">
        <f t="shared" si="12"/>
        <v>0</v>
      </c>
      <c r="E91" s="16">
        <f t="shared" si="13"/>
        <v>0</v>
      </c>
    </row>
    <row r="92" spans="1:5" ht="12.75">
      <c r="A92" s="5">
        <f t="shared" si="14"/>
        <v>6.480000000000004</v>
      </c>
      <c r="B92" s="4">
        <f t="shared" si="10"/>
        <v>0</v>
      </c>
      <c r="C92" s="10">
        <f t="shared" si="11"/>
        <v>0</v>
      </c>
      <c r="D92" s="12">
        <f t="shared" si="12"/>
        <v>0</v>
      </c>
      <c r="E92" s="16">
        <f t="shared" si="13"/>
        <v>0</v>
      </c>
    </row>
    <row r="93" spans="1:5" ht="12.75">
      <c r="A93" s="5">
        <f t="shared" si="14"/>
        <v>6.560000000000004</v>
      </c>
      <c r="B93" s="4">
        <f t="shared" si="10"/>
        <v>0</v>
      </c>
      <c r="C93" s="10">
        <f t="shared" si="11"/>
        <v>0</v>
      </c>
      <c r="D93" s="12">
        <f t="shared" si="12"/>
        <v>0</v>
      </c>
      <c r="E93" s="16">
        <f t="shared" si="13"/>
        <v>0</v>
      </c>
    </row>
    <row r="94" spans="1:5" ht="12.75">
      <c r="A94" s="5">
        <f t="shared" si="14"/>
        <v>6.640000000000004</v>
      </c>
      <c r="B94" s="4">
        <f t="shared" si="10"/>
        <v>0</v>
      </c>
      <c r="C94" s="10">
        <f t="shared" si="11"/>
        <v>0</v>
      </c>
      <c r="D94" s="12">
        <f t="shared" si="12"/>
        <v>0</v>
      </c>
      <c r="E94" s="16">
        <f t="shared" si="13"/>
        <v>0</v>
      </c>
    </row>
    <row r="95" spans="1:5" ht="12.75">
      <c r="A95" s="5">
        <f t="shared" si="14"/>
        <v>6.720000000000004</v>
      </c>
      <c r="B95" s="4">
        <f t="shared" si="10"/>
        <v>0</v>
      </c>
      <c r="C95" s="10">
        <f t="shared" si="11"/>
        <v>0</v>
      </c>
      <c r="D95" s="12">
        <f t="shared" si="12"/>
        <v>0</v>
      </c>
      <c r="E95" s="16">
        <f t="shared" si="13"/>
        <v>0</v>
      </c>
    </row>
    <row r="96" spans="1:5" ht="12.75">
      <c r="A96" s="5">
        <f t="shared" si="14"/>
        <v>6.800000000000004</v>
      </c>
      <c r="B96" s="4">
        <f t="shared" si="10"/>
        <v>0</v>
      </c>
      <c r="C96" s="10">
        <f t="shared" si="11"/>
        <v>0</v>
      </c>
      <c r="D96" s="12">
        <f t="shared" si="12"/>
        <v>0</v>
      </c>
      <c r="E96" s="16">
        <f t="shared" si="13"/>
        <v>0</v>
      </c>
    </row>
    <row r="97" spans="1:5" ht="12.75">
      <c r="A97" s="5">
        <f t="shared" si="14"/>
        <v>6.880000000000004</v>
      </c>
      <c r="B97" s="4">
        <f t="shared" si="10"/>
        <v>0</v>
      </c>
      <c r="C97" s="10">
        <f t="shared" si="11"/>
        <v>0</v>
      </c>
      <c r="D97" s="12">
        <f t="shared" si="12"/>
        <v>0</v>
      </c>
      <c r="E97" s="16">
        <f t="shared" si="13"/>
        <v>0</v>
      </c>
    </row>
    <row r="98" spans="1:5" ht="12.75">
      <c r="A98" s="5">
        <f t="shared" si="14"/>
        <v>6.960000000000004</v>
      </c>
      <c r="B98" s="4">
        <f t="shared" si="10"/>
        <v>0</v>
      </c>
      <c r="C98" s="10">
        <f t="shared" si="11"/>
        <v>0</v>
      </c>
      <c r="D98" s="12">
        <f t="shared" si="12"/>
        <v>0</v>
      </c>
      <c r="E98" s="16">
        <f t="shared" si="13"/>
        <v>0</v>
      </c>
    </row>
    <row r="99" spans="1:5" ht="12.75">
      <c r="A99" s="5">
        <f t="shared" si="14"/>
        <v>7.0400000000000045</v>
      </c>
      <c r="B99" s="4">
        <f t="shared" si="10"/>
        <v>0</v>
      </c>
      <c r="C99" s="10">
        <f t="shared" si="11"/>
        <v>0</v>
      </c>
      <c r="D99" s="12">
        <f t="shared" si="12"/>
        <v>0</v>
      </c>
      <c r="E99" s="16">
        <f t="shared" si="13"/>
        <v>0</v>
      </c>
    </row>
    <row r="100" spans="1:5" ht="12.75">
      <c r="A100" s="5">
        <f t="shared" si="14"/>
        <v>7.1200000000000045</v>
      </c>
      <c r="B100" s="4">
        <f t="shared" si="10"/>
        <v>0</v>
      </c>
      <c r="C100" s="10">
        <f t="shared" si="11"/>
        <v>0</v>
      </c>
      <c r="D100" s="12">
        <f t="shared" si="12"/>
        <v>0</v>
      </c>
      <c r="E100" s="16">
        <f t="shared" si="13"/>
        <v>0</v>
      </c>
    </row>
    <row r="101" spans="1:5" ht="12.75">
      <c r="A101" s="5">
        <f t="shared" si="14"/>
        <v>7.200000000000005</v>
      </c>
      <c r="B101" s="4">
        <f t="shared" si="10"/>
        <v>0</v>
      </c>
      <c r="C101" s="10">
        <f t="shared" si="11"/>
        <v>0</v>
      </c>
      <c r="D101" s="12">
        <f t="shared" si="12"/>
        <v>0</v>
      </c>
      <c r="E101" s="16">
        <f t="shared" si="13"/>
        <v>0</v>
      </c>
    </row>
    <row r="102" spans="1:5" ht="12.75">
      <c r="A102" s="5">
        <f t="shared" si="14"/>
        <v>7.280000000000005</v>
      </c>
      <c r="B102" s="4">
        <f t="shared" si="10"/>
        <v>0</v>
      </c>
      <c r="C102" s="10">
        <f t="shared" si="11"/>
        <v>0</v>
      </c>
      <c r="D102" s="12">
        <f t="shared" si="12"/>
        <v>0</v>
      </c>
      <c r="E102" s="16">
        <f t="shared" si="13"/>
        <v>0</v>
      </c>
    </row>
    <row r="103" spans="1:5" ht="12.75">
      <c r="A103" s="5">
        <f t="shared" si="14"/>
        <v>7.360000000000005</v>
      </c>
      <c r="B103" s="4">
        <f t="shared" si="10"/>
        <v>0</v>
      </c>
      <c r="C103" s="10">
        <f t="shared" si="11"/>
        <v>0</v>
      </c>
      <c r="D103" s="12">
        <f t="shared" si="12"/>
        <v>0</v>
      </c>
      <c r="E103" s="16">
        <f t="shared" si="13"/>
        <v>0</v>
      </c>
    </row>
    <row r="104" spans="1:5" ht="12.75">
      <c r="A104" s="5">
        <f t="shared" si="14"/>
        <v>7.440000000000005</v>
      </c>
      <c r="B104" s="4">
        <f t="shared" si="10"/>
        <v>0</v>
      </c>
      <c r="C104" s="10">
        <f t="shared" si="11"/>
        <v>0</v>
      </c>
      <c r="D104" s="12">
        <f t="shared" si="12"/>
        <v>0</v>
      </c>
      <c r="E104" s="16">
        <f t="shared" si="13"/>
        <v>0</v>
      </c>
    </row>
    <row r="105" spans="1:5" ht="12.75">
      <c r="A105" s="5">
        <f t="shared" si="14"/>
        <v>7.520000000000005</v>
      </c>
      <c r="B105" s="4">
        <f t="shared" si="10"/>
        <v>0</v>
      </c>
      <c r="C105" s="10">
        <f t="shared" si="11"/>
        <v>0</v>
      </c>
      <c r="D105" s="12">
        <f t="shared" si="12"/>
        <v>0</v>
      </c>
      <c r="E105" s="16">
        <f t="shared" si="13"/>
        <v>0</v>
      </c>
    </row>
    <row r="106" spans="1:5" ht="12.75">
      <c r="A106" s="5">
        <f t="shared" si="14"/>
        <v>7.600000000000005</v>
      </c>
      <c r="B106" s="4">
        <f t="shared" si="10"/>
        <v>0</v>
      </c>
      <c r="C106" s="10">
        <f t="shared" si="11"/>
        <v>0</v>
      </c>
      <c r="D106" s="12">
        <f t="shared" si="12"/>
        <v>0</v>
      </c>
      <c r="E106" s="16">
        <f t="shared" si="13"/>
        <v>0</v>
      </c>
    </row>
    <row r="107" spans="1:5" ht="12.75">
      <c r="A107" s="5">
        <f t="shared" si="14"/>
        <v>7.680000000000005</v>
      </c>
      <c r="B107" s="4">
        <f t="shared" si="10"/>
        <v>0</v>
      </c>
      <c r="C107" s="10">
        <f t="shared" si="11"/>
        <v>0</v>
      </c>
      <c r="D107" s="12">
        <f t="shared" si="12"/>
        <v>0</v>
      </c>
      <c r="E107" s="16">
        <f t="shared" si="13"/>
        <v>0</v>
      </c>
    </row>
    <row r="108" spans="1:5" ht="12.75">
      <c r="A108" s="5">
        <f t="shared" si="14"/>
        <v>7.760000000000005</v>
      </c>
      <c r="B108" s="4">
        <f t="shared" si="10"/>
        <v>0</v>
      </c>
      <c r="C108" s="10">
        <f t="shared" si="11"/>
        <v>0</v>
      </c>
      <c r="D108" s="12">
        <f t="shared" si="12"/>
        <v>0</v>
      </c>
      <c r="E108" s="16">
        <f t="shared" si="13"/>
        <v>0</v>
      </c>
    </row>
    <row r="109" spans="1:5" ht="12.75">
      <c r="A109" s="5">
        <f t="shared" si="14"/>
        <v>7.840000000000005</v>
      </c>
      <c r="B109" s="4">
        <f t="shared" si="10"/>
        <v>0</v>
      </c>
      <c r="C109" s="10">
        <f t="shared" si="11"/>
        <v>0</v>
      </c>
      <c r="D109" s="12">
        <f t="shared" si="12"/>
        <v>0</v>
      </c>
      <c r="E109" s="16">
        <f t="shared" si="13"/>
        <v>0</v>
      </c>
    </row>
    <row r="110" spans="1:5" ht="12.75">
      <c r="A110" s="5">
        <f t="shared" si="14"/>
        <v>7.920000000000005</v>
      </c>
      <c r="B110" s="4">
        <f t="shared" si="10"/>
        <v>0</v>
      </c>
      <c r="C110" s="10">
        <f t="shared" si="11"/>
        <v>0</v>
      </c>
      <c r="D110" s="12">
        <f t="shared" si="12"/>
        <v>0</v>
      </c>
      <c r="E110" s="16">
        <f t="shared" si="13"/>
        <v>0</v>
      </c>
    </row>
    <row r="111" spans="1:5" ht="12.75">
      <c r="A111" s="5">
        <f t="shared" si="14"/>
        <v>8.000000000000005</v>
      </c>
      <c r="B111" s="4">
        <f t="shared" si="10"/>
        <v>0</v>
      </c>
      <c r="C111" s="10">
        <f t="shared" si="11"/>
        <v>0</v>
      </c>
      <c r="D111" s="12">
        <f t="shared" si="12"/>
        <v>0</v>
      </c>
      <c r="E111" s="16">
        <f t="shared" si="1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B11" sqref="B11"/>
    </sheetView>
  </sheetViews>
  <sheetFormatPr defaultColWidth="11.421875" defaultRowHeight="12.75"/>
  <cols>
    <col min="2" max="2" width="12.421875" style="0" customWidth="1"/>
    <col min="3" max="3" width="17.00390625" style="0" customWidth="1"/>
    <col min="4" max="4" width="13.00390625" style="17" customWidth="1"/>
    <col min="5" max="5" width="11.421875" style="20" customWidth="1"/>
  </cols>
  <sheetData>
    <row r="1" ht="12.75">
      <c r="A1" t="s">
        <v>17</v>
      </c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36">
        <f aca="true" t="shared" si="0" ref="B11:B42">IF(x&lt;LANG1,-FORCE1*(PORTEE-LANG1)/PORTEE,-FORCE1*(PORTEE-LANG1)/PORTEE+FORCE1)</f>
        <v>0</v>
      </c>
      <c r="C11" s="37">
        <f aca="true" t="shared" si="1" ref="C11:C42">IF(x&lt;LANG1,FORCE1*(PORTEE-LANG1)*x/PORTEE,FORCE1*(PORTEE-LANG1)*x/PORTEE+FORCE1*(LANG1-x))</f>
        <v>0</v>
      </c>
      <c r="D11" s="38">
        <f aca="true" t="shared" si="2" ref="D11:D42">IF(x&lt;LANG1,(FORCE1*(PORTEE-LANG1)*10^3*(3*(x)^2*10^6-(PORTEE*10^3)^2+(PORTEE*10^3-LANG1*10^3)^2))/(6*E*INERTIE*10^4*PORTEE*10^3),(FORCE1*(PORTEE*10^3-LANG1*10^3)*(3*(x*10^3)^2-(PORTEE*10^3)^2+(PORTEE*10^3-LANG1*10^3)^2))/(6*E*INERTIE*10^4*PORTEE*10^3)-(FORCE1*(x-LANG1)*(x-LANG1)*10^6/(2*E*INERTIE*10^4)))</f>
        <v>0</v>
      </c>
      <c r="E11" s="22">
        <f aca="true" t="shared" si="3" ref="E11:E42">IF(x&lt;LANG1,1000*(FORCE1*(PORTEE-LANG1)*x*(x^2-(PORTEE)^2+(PORTEE-LANG1)^2))/(6*E*0.01*INERTIE*PORTEE),1000*(FORCE1*(PORTEE-LANG1)*x*(x^2-(PORTEE)^2+(PORTEE-LANG1)^2))/(6*E*0.01*INERTIE*PORTEE)-1000*(FORCE1*(x-LANG1)^3)/(6*E*0.01*INERTIE))</f>
        <v>0</v>
      </c>
    </row>
    <row r="12" spans="1:5" ht="12.75">
      <c r="A12" s="5">
        <f aca="true" t="shared" si="4" ref="A12:A43">IF(A11&lt;PORTEE,A11+(PORTEE/100),"")</f>
        <v>0.08</v>
      </c>
      <c r="B12" s="36">
        <f t="shared" si="0"/>
        <v>0</v>
      </c>
      <c r="C12" s="37">
        <f t="shared" si="1"/>
        <v>0</v>
      </c>
      <c r="D12" s="38">
        <f t="shared" si="2"/>
        <v>0</v>
      </c>
      <c r="E12" s="22">
        <f t="shared" si="3"/>
        <v>0</v>
      </c>
    </row>
    <row r="13" spans="1:5" ht="12.75">
      <c r="A13" s="5">
        <f t="shared" si="4"/>
        <v>0.16</v>
      </c>
      <c r="B13" s="36">
        <f t="shared" si="0"/>
        <v>0</v>
      </c>
      <c r="C13" s="37">
        <f t="shared" si="1"/>
        <v>0</v>
      </c>
      <c r="D13" s="38">
        <f t="shared" si="2"/>
        <v>0</v>
      </c>
      <c r="E13" s="22">
        <f t="shared" si="3"/>
        <v>0</v>
      </c>
    </row>
    <row r="14" spans="1:5" ht="12.75">
      <c r="A14" s="5">
        <f t="shared" si="4"/>
        <v>0.24</v>
      </c>
      <c r="B14" s="36">
        <f t="shared" si="0"/>
        <v>0</v>
      </c>
      <c r="C14" s="37">
        <f t="shared" si="1"/>
        <v>0</v>
      </c>
      <c r="D14" s="38">
        <f t="shared" si="2"/>
        <v>0</v>
      </c>
      <c r="E14" s="22">
        <f t="shared" si="3"/>
        <v>0</v>
      </c>
    </row>
    <row r="15" spans="1:5" ht="12.75">
      <c r="A15" s="5">
        <f t="shared" si="4"/>
        <v>0.32</v>
      </c>
      <c r="B15" s="36">
        <f t="shared" si="0"/>
        <v>0</v>
      </c>
      <c r="C15" s="37">
        <f t="shared" si="1"/>
        <v>0</v>
      </c>
      <c r="D15" s="38">
        <f t="shared" si="2"/>
        <v>0</v>
      </c>
      <c r="E15" s="22">
        <f t="shared" si="3"/>
        <v>0</v>
      </c>
    </row>
    <row r="16" spans="1:5" ht="12.75">
      <c r="A16" s="5">
        <f t="shared" si="4"/>
        <v>0.4</v>
      </c>
      <c r="B16" s="36">
        <f t="shared" si="0"/>
        <v>0</v>
      </c>
      <c r="C16" s="37">
        <f t="shared" si="1"/>
        <v>0</v>
      </c>
      <c r="D16" s="38">
        <f t="shared" si="2"/>
        <v>0</v>
      </c>
      <c r="E16" s="22">
        <f t="shared" si="3"/>
        <v>0</v>
      </c>
    </row>
    <row r="17" spans="1:5" ht="12.75">
      <c r="A17" s="5">
        <f t="shared" si="4"/>
        <v>0.48000000000000004</v>
      </c>
      <c r="B17" s="36">
        <f t="shared" si="0"/>
        <v>0</v>
      </c>
      <c r="C17" s="37">
        <f t="shared" si="1"/>
        <v>0</v>
      </c>
      <c r="D17" s="38">
        <f t="shared" si="2"/>
        <v>0</v>
      </c>
      <c r="E17" s="22">
        <f t="shared" si="3"/>
        <v>0</v>
      </c>
    </row>
    <row r="18" spans="1:5" ht="12.75">
      <c r="A18" s="5">
        <f t="shared" si="4"/>
        <v>0.56</v>
      </c>
      <c r="B18" s="36">
        <f t="shared" si="0"/>
        <v>0</v>
      </c>
      <c r="C18" s="37">
        <f t="shared" si="1"/>
        <v>0</v>
      </c>
      <c r="D18" s="38">
        <f t="shared" si="2"/>
        <v>0</v>
      </c>
      <c r="E18" s="22">
        <f t="shared" si="3"/>
        <v>0</v>
      </c>
    </row>
    <row r="19" spans="1:5" ht="12.75">
      <c r="A19" s="5">
        <f t="shared" si="4"/>
        <v>0.64</v>
      </c>
      <c r="B19" s="36">
        <f t="shared" si="0"/>
        <v>0</v>
      </c>
      <c r="C19" s="37">
        <f t="shared" si="1"/>
        <v>0</v>
      </c>
      <c r="D19" s="38">
        <f t="shared" si="2"/>
        <v>0</v>
      </c>
      <c r="E19" s="22">
        <f t="shared" si="3"/>
        <v>0</v>
      </c>
    </row>
    <row r="20" spans="1:5" ht="12.75">
      <c r="A20" s="5">
        <f t="shared" si="4"/>
        <v>0.72</v>
      </c>
      <c r="B20" s="36">
        <f t="shared" si="0"/>
        <v>0</v>
      </c>
      <c r="C20" s="37">
        <f t="shared" si="1"/>
        <v>0</v>
      </c>
      <c r="D20" s="38">
        <f t="shared" si="2"/>
        <v>0</v>
      </c>
      <c r="E20" s="22">
        <f t="shared" si="3"/>
        <v>0</v>
      </c>
    </row>
    <row r="21" spans="1:5" ht="12.75">
      <c r="A21" s="5">
        <f t="shared" si="4"/>
        <v>0.7999999999999999</v>
      </c>
      <c r="B21" s="36">
        <f t="shared" si="0"/>
        <v>0</v>
      </c>
      <c r="C21" s="37">
        <f t="shared" si="1"/>
        <v>0</v>
      </c>
      <c r="D21" s="38">
        <f t="shared" si="2"/>
        <v>0</v>
      </c>
      <c r="E21" s="22">
        <f t="shared" si="3"/>
        <v>0</v>
      </c>
    </row>
    <row r="22" spans="1:5" ht="12.75">
      <c r="A22" s="5">
        <f t="shared" si="4"/>
        <v>0.8799999999999999</v>
      </c>
      <c r="B22" s="36">
        <f t="shared" si="0"/>
        <v>0</v>
      </c>
      <c r="C22" s="37">
        <f t="shared" si="1"/>
        <v>0</v>
      </c>
      <c r="D22" s="38">
        <f t="shared" si="2"/>
        <v>0</v>
      </c>
      <c r="E22" s="22">
        <f t="shared" si="3"/>
        <v>0</v>
      </c>
    </row>
    <row r="23" spans="1:5" ht="12.75">
      <c r="A23" s="5">
        <f t="shared" si="4"/>
        <v>0.9599999999999999</v>
      </c>
      <c r="B23" s="36">
        <f t="shared" si="0"/>
        <v>0</v>
      </c>
      <c r="C23" s="37">
        <f t="shared" si="1"/>
        <v>0</v>
      </c>
      <c r="D23" s="38">
        <f t="shared" si="2"/>
        <v>0</v>
      </c>
      <c r="E23" s="22">
        <f t="shared" si="3"/>
        <v>0</v>
      </c>
    </row>
    <row r="24" spans="1:5" ht="12.75">
      <c r="A24" s="5">
        <f t="shared" si="4"/>
        <v>1.0399999999999998</v>
      </c>
      <c r="B24" s="36">
        <f t="shared" si="0"/>
        <v>0</v>
      </c>
      <c r="C24" s="37">
        <f t="shared" si="1"/>
        <v>0</v>
      </c>
      <c r="D24" s="38">
        <f t="shared" si="2"/>
        <v>0</v>
      </c>
      <c r="E24" s="22">
        <f t="shared" si="3"/>
        <v>0</v>
      </c>
    </row>
    <row r="25" spans="1:5" ht="12.75">
      <c r="A25" s="5">
        <f t="shared" si="4"/>
        <v>1.1199999999999999</v>
      </c>
      <c r="B25" s="36">
        <f t="shared" si="0"/>
        <v>0</v>
      </c>
      <c r="C25" s="37">
        <f t="shared" si="1"/>
        <v>0</v>
      </c>
      <c r="D25" s="38">
        <f t="shared" si="2"/>
        <v>0</v>
      </c>
      <c r="E25" s="22">
        <f t="shared" si="3"/>
        <v>0</v>
      </c>
    </row>
    <row r="26" spans="1:5" ht="12.75">
      <c r="A26" s="5">
        <f t="shared" si="4"/>
        <v>1.2</v>
      </c>
      <c r="B26" s="36">
        <f t="shared" si="0"/>
        <v>0</v>
      </c>
      <c r="C26" s="37">
        <f t="shared" si="1"/>
        <v>0</v>
      </c>
      <c r="D26" s="38">
        <f t="shared" si="2"/>
        <v>0</v>
      </c>
      <c r="E26" s="22">
        <f t="shared" si="3"/>
        <v>0</v>
      </c>
    </row>
    <row r="27" spans="1:5" ht="12.75">
      <c r="A27" s="5">
        <f t="shared" si="4"/>
        <v>1.28</v>
      </c>
      <c r="B27" s="36">
        <f t="shared" si="0"/>
        <v>0</v>
      </c>
      <c r="C27" s="37">
        <f t="shared" si="1"/>
        <v>0</v>
      </c>
      <c r="D27" s="38">
        <f t="shared" si="2"/>
        <v>0</v>
      </c>
      <c r="E27" s="22">
        <f t="shared" si="3"/>
        <v>0</v>
      </c>
    </row>
    <row r="28" spans="1:5" ht="12.75">
      <c r="A28" s="5">
        <f t="shared" si="4"/>
        <v>1.36</v>
      </c>
      <c r="B28" s="36">
        <f t="shared" si="0"/>
        <v>0</v>
      </c>
      <c r="C28" s="37">
        <f t="shared" si="1"/>
        <v>0</v>
      </c>
      <c r="D28" s="38">
        <f t="shared" si="2"/>
        <v>0</v>
      </c>
      <c r="E28" s="22">
        <f t="shared" si="3"/>
        <v>0</v>
      </c>
    </row>
    <row r="29" spans="1:5" ht="12.75">
      <c r="A29" s="5">
        <f t="shared" si="4"/>
        <v>1.4400000000000002</v>
      </c>
      <c r="B29" s="36">
        <f t="shared" si="0"/>
        <v>0</v>
      </c>
      <c r="C29" s="37">
        <f t="shared" si="1"/>
        <v>0</v>
      </c>
      <c r="D29" s="38">
        <f t="shared" si="2"/>
        <v>0</v>
      </c>
      <c r="E29" s="22">
        <f t="shared" si="3"/>
        <v>0</v>
      </c>
    </row>
    <row r="30" spans="1:5" ht="12.75">
      <c r="A30" s="5">
        <f t="shared" si="4"/>
        <v>1.5200000000000002</v>
      </c>
      <c r="B30" s="36">
        <f t="shared" si="0"/>
        <v>0</v>
      </c>
      <c r="C30" s="37">
        <f t="shared" si="1"/>
        <v>0</v>
      </c>
      <c r="D30" s="38">
        <f t="shared" si="2"/>
        <v>0</v>
      </c>
      <c r="E30" s="22">
        <f t="shared" si="3"/>
        <v>0</v>
      </c>
    </row>
    <row r="31" spans="1:5" ht="12.75">
      <c r="A31" s="5">
        <f t="shared" si="4"/>
        <v>1.6000000000000003</v>
      </c>
      <c r="B31" s="36">
        <f t="shared" si="0"/>
        <v>0</v>
      </c>
      <c r="C31" s="37">
        <f t="shared" si="1"/>
        <v>0</v>
      </c>
      <c r="D31" s="38">
        <f t="shared" si="2"/>
        <v>0</v>
      </c>
      <c r="E31" s="22">
        <f t="shared" si="3"/>
        <v>0</v>
      </c>
    </row>
    <row r="32" spans="1:5" ht="12.75">
      <c r="A32" s="5">
        <f t="shared" si="4"/>
        <v>1.6800000000000004</v>
      </c>
      <c r="B32" s="36">
        <f t="shared" si="0"/>
        <v>0</v>
      </c>
      <c r="C32" s="37">
        <f t="shared" si="1"/>
        <v>0</v>
      </c>
      <c r="D32" s="38">
        <f t="shared" si="2"/>
        <v>0</v>
      </c>
      <c r="E32" s="22">
        <f t="shared" si="3"/>
        <v>0</v>
      </c>
    </row>
    <row r="33" spans="1:5" ht="12.75">
      <c r="A33" s="5">
        <f t="shared" si="4"/>
        <v>1.7600000000000005</v>
      </c>
      <c r="B33" s="36">
        <f t="shared" si="0"/>
        <v>0</v>
      </c>
      <c r="C33" s="37">
        <f t="shared" si="1"/>
        <v>0</v>
      </c>
      <c r="D33" s="38">
        <f t="shared" si="2"/>
        <v>0</v>
      </c>
      <c r="E33" s="22">
        <f t="shared" si="3"/>
        <v>0</v>
      </c>
    </row>
    <row r="34" spans="1:5" ht="12.75">
      <c r="A34" s="5">
        <f t="shared" si="4"/>
        <v>1.8400000000000005</v>
      </c>
      <c r="B34" s="36">
        <f t="shared" si="0"/>
        <v>0</v>
      </c>
      <c r="C34" s="37">
        <f t="shared" si="1"/>
        <v>0</v>
      </c>
      <c r="D34" s="38">
        <f t="shared" si="2"/>
        <v>0</v>
      </c>
      <c r="E34" s="22">
        <f t="shared" si="3"/>
        <v>0</v>
      </c>
    </row>
    <row r="35" spans="1:5" ht="12.75">
      <c r="A35" s="5">
        <f t="shared" si="4"/>
        <v>1.9200000000000006</v>
      </c>
      <c r="B35" s="36">
        <f t="shared" si="0"/>
        <v>0</v>
      </c>
      <c r="C35" s="37">
        <f t="shared" si="1"/>
        <v>0</v>
      </c>
      <c r="D35" s="38">
        <f t="shared" si="2"/>
        <v>0</v>
      </c>
      <c r="E35" s="22">
        <f t="shared" si="3"/>
        <v>0</v>
      </c>
    </row>
    <row r="36" spans="1:5" ht="12.75">
      <c r="A36" s="5">
        <f t="shared" si="4"/>
        <v>2.0000000000000004</v>
      </c>
      <c r="B36" s="36">
        <f t="shared" si="0"/>
        <v>0</v>
      </c>
      <c r="C36" s="37">
        <f t="shared" si="1"/>
        <v>0</v>
      </c>
      <c r="D36" s="38">
        <f t="shared" si="2"/>
        <v>0</v>
      </c>
      <c r="E36" s="22">
        <f t="shared" si="3"/>
        <v>0</v>
      </c>
    </row>
    <row r="37" spans="1:5" ht="12.75">
      <c r="A37" s="5">
        <f t="shared" si="4"/>
        <v>2.0800000000000005</v>
      </c>
      <c r="B37" s="36">
        <f t="shared" si="0"/>
        <v>0</v>
      </c>
      <c r="C37" s="37">
        <f t="shared" si="1"/>
        <v>0</v>
      </c>
      <c r="D37" s="38">
        <f t="shared" si="2"/>
        <v>0</v>
      </c>
      <c r="E37" s="22">
        <f t="shared" si="3"/>
        <v>0</v>
      </c>
    </row>
    <row r="38" spans="1:5" ht="12.75">
      <c r="A38" s="5">
        <f t="shared" si="4"/>
        <v>2.1600000000000006</v>
      </c>
      <c r="B38" s="36">
        <f t="shared" si="0"/>
        <v>0</v>
      </c>
      <c r="C38" s="37">
        <f t="shared" si="1"/>
        <v>0</v>
      </c>
      <c r="D38" s="38">
        <f t="shared" si="2"/>
        <v>0</v>
      </c>
      <c r="E38" s="22">
        <f t="shared" si="3"/>
        <v>0</v>
      </c>
    </row>
    <row r="39" spans="1:5" ht="12.75">
      <c r="A39" s="5">
        <f t="shared" si="4"/>
        <v>2.2400000000000007</v>
      </c>
      <c r="B39" s="36">
        <f t="shared" si="0"/>
        <v>0</v>
      </c>
      <c r="C39" s="37">
        <f t="shared" si="1"/>
        <v>0</v>
      </c>
      <c r="D39" s="38">
        <f t="shared" si="2"/>
        <v>0</v>
      </c>
      <c r="E39" s="22">
        <f t="shared" si="3"/>
        <v>0</v>
      </c>
    </row>
    <row r="40" spans="1:5" ht="12.75">
      <c r="A40" s="5">
        <f t="shared" si="4"/>
        <v>2.3200000000000007</v>
      </c>
      <c r="B40" s="36">
        <f t="shared" si="0"/>
        <v>0</v>
      </c>
      <c r="C40" s="37">
        <f t="shared" si="1"/>
        <v>0</v>
      </c>
      <c r="D40" s="38">
        <f t="shared" si="2"/>
        <v>0</v>
      </c>
      <c r="E40" s="22">
        <f t="shared" si="3"/>
        <v>0</v>
      </c>
    </row>
    <row r="41" spans="1:5" ht="12.75">
      <c r="A41" s="5">
        <f t="shared" si="4"/>
        <v>2.400000000000001</v>
      </c>
      <c r="B41" s="36">
        <f t="shared" si="0"/>
        <v>0</v>
      </c>
      <c r="C41" s="37">
        <f t="shared" si="1"/>
        <v>0</v>
      </c>
      <c r="D41" s="38">
        <f t="shared" si="2"/>
        <v>0</v>
      </c>
      <c r="E41" s="22">
        <f t="shared" si="3"/>
        <v>0</v>
      </c>
    </row>
    <row r="42" spans="1:5" ht="12.75">
      <c r="A42" s="5">
        <f t="shared" si="4"/>
        <v>2.480000000000001</v>
      </c>
      <c r="B42" s="36">
        <f t="shared" si="0"/>
        <v>0</v>
      </c>
      <c r="C42" s="37">
        <f t="shared" si="1"/>
        <v>0</v>
      </c>
      <c r="D42" s="38">
        <f t="shared" si="2"/>
        <v>0</v>
      </c>
      <c r="E42" s="22">
        <f t="shared" si="3"/>
        <v>0</v>
      </c>
    </row>
    <row r="43" spans="1:5" ht="12.75">
      <c r="A43" s="5">
        <f t="shared" si="4"/>
        <v>2.560000000000001</v>
      </c>
      <c r="B43" s="36">
        <f aca="true" t="shared" si="5" ref="B43:B74">IF(x&lt;LANG1,-FORCE1*(PORTEE-LANG1)/PORTEE,-FORCE1*(PORTEE-LANG1)/PORTEE+FORCE1)</f>
        <v>0</v>
      </c>
      <c r="C43" s="37">
        <f aca="true" t="shared" si="6" ref="C43:C74">IF(x&lt;LANG1,FORCE1*(PORTEE-LANG1)*x/PORTEE,FORCE1*(PORTEE-LANG1)*x/PORTEE+FORCE1*(LANG1-x))</f>
        <v>0</v>
      </c>
      <c r="D43" s="38">
        <f aca="true" t="shared" si="7" ref="D43:D74">IF(x&lt;LANG1,(FORCE1*(PORTEE-LANG1)*10^3*(3*(x)^2*10^6-(PORTEE*10^3)^2+(PORTEE*10^3-LANG1*10^3)^2))/(6*E*INERTIE*10^4*PORTEE*10^3),(FORCE1*(PORTEE*10^3-LANG1*10^3)*(3*(x*10^3)^2-(PORTEE*10^3)^2+(PORTEE*10^3-LANG1*10^3)^2))/(6*E*INERTIE*10^4*PORTEE*10^3)-(FORCE1*(x-LANG1)*(x-LANG1)*10^6/(2*E*INERTIE*10^4)))</f>
        <v>0</v>
      </c>
      <c r="E43" s="22">
        <f aca="true" t="shared" si="8" ref="E43:E74">IF(x&lt;LANG1,1000*(FORCE1*(PORTEE-LANG1)*x*(x^2-(PORTEE)^2+(PORTEE-LANG1)^2))/(6*E*0.01*INERTIE*PORTEE),1000*(FORCE1*(PORTEE-LANG1)*x*(x^2-(PORTEE)^2+(PORTEE-LANG1)^2))/(6*E*0.01*INERTIE*PORTEE)-1000*(FORCE1*(x-LANG1)^3)/(6*E*0.01*INERTIE))</f>
        <v>0</v>
      </c>
    </row>
    <row r="44" spans="1:5" ht="12.75">
      <c r="A44" s="5">
        <f aca="true" t="shared" si="9" ref="A44:A75">IF(A43&lt;PORTEE,A43+(PORTEE/100),"")</f>
        <v>2.640000000000001</v>
      </c>
      <c r="B44" s="36">
        <f t="shared" si="5"/>
        <v>0</v>
      </c>
      <c r="C44" s="37">
        <f t="shared" si="6"/>
        <v>0</v>
      </c>
      <c r="D44" s="38">
        <f t="shared" si="7"/>
        <v>0</v>
      </c>
      <c r="E44" s="22">
        <f t="shared" si="8"/>
        <v>0</v>
      </c>
    </row>
    <row r="45" spans="1:5" ht="12.75">
      <c r="A45" s="5">
        <f t="shared" si="9"/>
        <v>2.720000000000001</v>
      </c>
      <c r="B45" s="36">
        <f t="shared" si="5"/>
        <v>0</v>
      </c>
      <c r="C45" s="37">
        <f t="shared" si="6"/>
        <v>0</v>
      </c>
      <c r="D45" s="38">
        <f t="shared" si="7"/>
        <v>0</v>
      </c>
      <c r="E45" s="22">
        <f t="shared" si="8"/>
        <v>0</v>
      </c>
    </row>
    <row r="46" spans="1:5" ht="12.75">
      <c r="A46" s="5">
        <f t="shared" si="9"/>
        <v>2.800000000000001</v>
      </c>
      <c r="B46" s="36">
        <f t="shared" si="5"/>
        <v>0</v>
      </c>
      <c r="C46" s="37">
        <f t="shared" si="6"/>
        <v>0</v>
      </c>
      <c r="D46" s="38">
        <f t="shared" si="7"/>
        <v>0</v>
      </c>
      <c r="E46" s="22">
        <f t="shared" si="8"/>
        <v>0</v>
      </c>
    </row>
    <row r="47" spans="1:5" ht="12.75">
      <c r="A47" s="5">
        <f t="shared" si="9"/>
        <v>2.8800000000000012</v>
      </c>
      <c r="B47" s="36">
        <f t="shared" si="5"/>
        <v>0</v>
      </c>
      <c r="C47" s="37">
        <f t="shared" si="6"/>
        <v>0</v>
      </c>
      <c r="D47" s="38">
        <f t="shared" si="7"/>
        <v>0</v>
      </c>
      <c r="E47" s="22">
        <f t="shared" si="8"/>
        <v>0</v>
      </c>
    </row>
    <row r="48" spans="1:5" ht="12.75">
      <c r="A48" s="5">
        <f t="shared" si="9"/>
        <v>2.9600000000000013</v>
      </c>
      <c r="B48" s="36">
        <f t="shared" si="5"/>
        <v>0</v>
      </c>
      <c r="C48" s="37">
        <f t="shared" si="6"/>
        <v>0</v>
      </c>
      <c r="D48" s="38">
        <f t="shared" si="7"/>
        <v>0</v>
      </c>
      <c r="E48" s="22">
        <f t="shared" si="8"/>
        <v>0</v>
      </c>
    </row>
    <row r="49" spans="1:5" ht="12.75">
      <c r="A49" s="5">
        <f t="shared" si="9"/>
        <v>3.0400000000000014</v>
      </c>
      <c r="B49" s="36">
        <f t="shared" si="5"/>
        <v>0</v>
      </c>
      <c r="C49" s="37">
        <f t="shared" si="6"/>
        <v>0</v>
      </c>
      <c r="D49" s="38">
        <f t="shared" si="7"/>
        <v>0</v>
      </c>
      <c r="E49" s="22">
        <f t="shared" si="8"/>
        <v>0</v>
      </c>
    </row>
    <row r="50" spans="1:5" ht="12.75">
      <c r="A50" s="5">
        <f t="shared" si="9"/>
        <v>3.1200000000000014</v>
      </c>
      <c r="B50" s="36">
        <f t="shared" si="5"/>
        <v>0</v>
      </c>
      <c r="C50" s="37">
        <f t="shared" si="6"/>
        <v>0</v>
      </c>
      <c r="D50" s="38">
        <f t="shared" si="7"/>
        <v>0</v>
      </c>
      <c r="E50" s="22">
        <f t="shared" si="8"/>
        <v>0</v>
      </c>
    </row>
    <row r="51" spans="1:5" ht="12.75">
      <c r="A51" s="5">
        <f t="shared" si="9"/>
        <v>3.2000000000000015</v>
      </c>
      <c r="B51" s="36">
        <f t="shared" si="5"/>
        <v>0</v>
      </c>
      <c r="C51" s="37">
        <f t="shared" si="6"/>
        <v>0</v>
      </c>
      <c r="D51" s="38">
        <f t="shared" si="7"/>
        <v>0</v>
      </c>
      <c r="E51" s="22">
        <f t="shared" si="8"/>
        <v>0</v>
      </c>
    </row>
    <row r="52" spans="1:5" ht="12.75">
      <c r="A52" s="5">
        <f t="shared" si="9"/>
        <v>3.2800000000000016</v>
      </c>
      <c r="B52" s="36">
        <f t="shared" si="5"/>
        <v>0</v>
      </c>
      <c r="C52" s="37">
        <f t="shared" si="6"/>
        <v>0</v>
      </c>
      <c r="D52" s="38">
        <f t="shared" si="7"/>
        <v>0</v>
      </c>
      <c r="E52" s="22">
        <f t="shared" si="8"/>
        <v>0</v>
      </c>
    </row>
    <row r="53" spans="1:5" ht="12.75">
      <c r="A53" s="5">
        <f t="shared" si="9"/>
        <v>3.3600000000000017</v>
      </c>
      <c r="B53" s="36">
        <f t="shared" si="5"/>
        <v>0</v>
      </c>
      <c r="C53" s="37">
        <f t="shared" si="6"/>
        <v>0</v>
      </c>
      <c r="D53" s="38">
        <f t="shared" si="7"/>
        <v>0</v>
      </c>
      <c r="E53" s="22">
        <f t="shared" si="8"/>
        <v>0</v>
      </c>
    </row>
    <row r="54" spans="1:5" ht="12.75">
      <c r="A54" s="5">
        <f t="shared" si="9"/>
        <v>3.4400000000000017</v>
      </c>
      <c r="B54" s="36">
        <f t="shared" si="5"/>
        <v>0</v>
      </c>
      <c r="C54" s="37">
        <f t="shared" si="6"/>
        <v>0</v>
      </c>
      <c r="D54" s="38">
        <f t="shared" si="7"/>
        <v>0</v>
      </c>
      <c r="E54" s="22">
        <f t="shared" si="8"/>
        <v>0</v>
      </c>
    </row>
    <row r="55" spans="1:5" ht="12.75">
      <c r="A55" s="5">
        <f t="shared" si="9"/>
        <v>3.520000000000002</v>
      </c>
      <c r="B55" s="36">
        <f t="shared" si="5"/>
        <v>0</v>
      </c>
      <c r="C55" s="37">
        <f t="shared" si="6"/>
        <v>0</v>
      </c>
      <c r="D55" s="38">
        <f t="shared" si="7"/>
        <v>0</v>
      </c>
      <c r="E55" s="22">
        <f t="shared" si="8"/>
        <v>0</v>
      </c>
    </row>
    <row r="56" spans="1:5" ht="12.75">
      <c r="A56" s="5">
        <f t="shared" si="9"/>
        <v>3.600000000000002</v>
      </c>
      <c r="B56" s="36">
        <f t="shared" si="5"/>
        <v>0</v>
      </c>
      <c r="C56" s="37">
        <f t="shared" si="6"/>
        <v>0</v>
      </c>
      <c r="D56" s="38">
        <f t="shared" si="7"/>
        <v>0</v>
      </c>
      <c r="E56" s="22">
        <f t="shared" si="8"/>
        <v>0</v>
      </c>
    </row>
    <row r="57" spans="1:5" ht="12.75">
      <c r="A57" s="5">
        <f t="shared" si="9"/>
        <v>3.680000000000002</v>
      </c>
      <c r="B57" s="36">
        <f t="shared" si="5"/>
        <v>0</v>
      </c>
      <c r="C57" s="37">
        <f t="shared" si="6"/>
        <v>0</v>
      </c>
      <c r="D57" s="38">
        <f t="shared" si="7"/>
        <v>0</v>
      </c>
      <c r="E57" s="22">
        <f t="shared" si="8"/>
        <v>0</v>
      </c>
    </row>
    <row r="58" spans="1:5" ht="12.75">
      <c r="A58" s="5">
        <f t="shared" si="9"/>
        <v>3.760000000000002</v>
      </c>
      <c r="B58" s="36">
        <f t="shared" si="5"/>
        <v>0</v>
      </c>
      <c r="C58" s="37">
        <f t="shared" si="6"/>
        <v>0</v>
      </c>
      <c r="D58" s="38">
        <f t="shared" si="7"/>
        <v>0</v>
      </c>
      <c r="E58" s="22">
        <f t="shared" si="8"/>
        <v>0</v>
      </c>
    </row>
    <row r="59" spans="1:5" ht="12.75">
      <c r="A59" s="5">
        <f t="shared" si="9"/>
        <v>3.840000000000002</v>
      </c>
      <c r="B59" s="36">
        <f t="shared" si="5"/>
        <v>0</v>
      </c>
      <c r="C59" s="37">
        <f t="shared" si="6"/>
        <v>0</v>
      </c>
      <c r="D59" s="38">
        <f t="shared" si="7"/>
        <v>0</v>
      </c>
      <c r="E59" s="22">
        <f t="shared" si="8"/>
        <v>0</v>
      </c>
    </row>
    <row r="60" spans="1:5" ht="12.75">
      <c r="A60" s="5">
        <f t="shared" si="9"/>
        <v>3.920000000000002</v>
      </c>
      <c r="B60" s="36">
        <f t="shared" si="5"/>
        <v>0</v>
      </c>
      <c r="C60" s="37">
        <f t="shared" si="6"/>
        <v>0</v>
      </c>
      <c r="D60" s="38">
        <f t="shared" si="7"/>
        <v>0</v>
      </c>
      <c r="E60" s="22">
        <f t="shared" si="8"/>
        <v>0</v>
      </c>
    </row>
    <row r="61" spans="1:5" ht="12.75">
      <c r="A61" s="5">
        <f t="shared" si="9"/>
        <v>4.000000000000002</v>
      </c>
      <c r="B61" s="36">
        <f t="shared" si="5"/>
        <v>0</v>
      </c>
      <c r="C61" s="37">
        <f t="shared" si="6"/>
        <v>0</v>
      </c>
      <c r="D61" s="38">
        <f t="shared" si="7"/>
        <v>0</v>
      </c>
      <c r="E61" s="22">
        <f t="shared" si="8"/>
        <v>0</v>
      </c>
    </row>
    <row r="62" spans="1:5" ht="12.75">
      <c r="A62" s="5">
        <f t="shared" si="9"/>
        <v>4.080000000000002</v>
      </c>
      <c r="B62" s="36">
        <f t="shared" si="5"/>
        <v>0</v>
      </c>
      <c r="C62" s="37">
        <f t="shared" si="6"/>
        <v>0</v>
      </c>
      <c r="D62" s="38">
        <f t="shared" si="7"/>
        <v>0</v>
      </c>
      <c r="E62" s="22">
        <f t="shared" si="8"/>
        <v>0</v>
      </c>
    </row>
    <row r="63" spans="1:5" ht="12.75">
      <c r="A63" s="5">
        <f t="shared" si="9"/>
        <v>4.160000000000002</v>
      </c>
      <c r="B63" s="36">
        <f t="shared" si="5"/>
        <v>0</v>
      </c>
      <c r="C63" s="37">
        <f t="shared" si="6"/>
        <v>0</v>
      </c>
      <c r="D63" s="38">
        <f t="shared" si="7"/>
        <v>0</v>
      </c>
      <c r="E63" s="22">
        <f t="shared" si="8"/>
        <v>0</v>
      </c>
    </row>
    <row r="64" spans="1:5" ht="12.75">
      <c r="A64" s="5">
        <f t="shared" si="9"/>
        <v>4.240000000000002</v>
      </c>
      <c r="B64" s="36">
        <f t="shared" si="5"/>
        <v>0</v>
      </c>
      <c r="C64" s="37">
        <f t="shared" si="6"/>
        <v>0</v>
      </c>
      <c r="D64" s="38">
        <f t="shared" si="7"/>
        <v>0</v>
      </c>
      <c r="E64" s="22">
        <f t="shared" si="8"/>
        <v>0</v>
      </c>
    </row>
    <row r="65" spans="1:5" ht="12.75">
      <c r="A65" s="5">
        <f t="shared" si="9"/>
        <v>4.320000000000002</v>
      </c>
      <c r="B65" s="36">
        <f t="shared" si="5"/>
        <v>0</v>
      </c>
      <c r="C65" s="37">
        <f t="shared" si="6"/>
        <v>0</v>
      </c>
      <c r="D65" s="38">
        <f t="shared" si="7"/>
        <v>0</v>
      </c>
      <c r="E65" s="22">
        <f t="shared" si="8"/>
        <v>0</v>
      </c>
    </row>
    <row r="66" spans="1:5" ht="12.75">
      <c r="A66" s="5">
        <f t="shared" si="9"/>
        <v>4.400000000000002</v>
      </c>
      <c r="B66" s="36">
        <f t="shared" si="5"/>
        <v>0</v>
      </c>
      <c r="C66" s="37">
        <f t="shared" si="6"/>
        <v>0</v>
      </c>
      <c r="D66" s="38">
        <f t="shared" si="7"/>
        <v>0</v>
      </c>
      <c r="E66" s="22">
        <f t="shared" si="8"/>
        <v>0</v>
      </c>
    </row>
    <row r="67" spans="1:5" ht="12.75">
      <c r="A67" s="5">
        <f t="shared" si="9"/>
        <v>4.480000000000002</v>
      </c>
      <c r="B67" s="36">
        <f t="shared" si="5"/>
        <v>0</v>
      </c>
      <c r="C67" s="37">
        <f t="shared" si="6"/>
        <v>0</v>
      </c>
      <c r="D67" s="38">
        <f t="shared" si="7"/>
        <v>0</v>
      </c>
      <c r="E67" s="22">
        <f t="shared" si="8"/>
        <v>0</v>
      </c>
    </row>
    <row r="68" spans="1:5" ht="12.75">
      <c r="A68" s="5">
        <f t="shared" si="9"/>
        <v>4.560000000000002</v>
      </c>
      <c r="B68" s="36">
        <f t="shared" si="5"/>
        <v>0</v>
      </c>
      <c r="C68" s="37">
        <f t="shared" si="6"/>
        <v>0</v>
      </c>
      <c r="D68" s="38">
        <f t="shared" si="7"/>
        <v>0</v>
      </c>
      <c r="E68" s="22">
        <f t="shared" si="8"/>
        <v>0</v>
      </c>
    </row>
    <row r="69" spans="1:5" ht="12.75">
      <c r="A69" s="5">
        <f t="shared" si="9"/>
        <v>4.640000000000002</v>
      </c>
      <c r="B69" s="36">
        <f t="shared" si="5"/>
        <v>0</v>
      </c>
      <c r="C69" s="37">
        <f t="shared" si="6"/>
        <v>0</v>
      </c>
      <c r="D69" s="38">
        <f t="shared" si="7"/>
        <v>0</v>
      </c>
      <c r="E69" s="22">
        <f t="shared" si="8"/>
        <v>0</v>
      </c>
    </row>
    <row r="70" spans="1:5" ht="12.75">
      <c r="A70" s="5">
        <f t="shared" si="9"/>
        <v>4.720000000000002</v>
      </c>
      <c r="B70" s="36">
        <f t="shared" si="5"/>
        <v>0</v>
      </c>
      <c r="C70" s="37">
        <f t="shared" si="6"/>
        <v>0</v>
      </c>
      <c r="D70" s="38">
        <f t="shared" si="7"/>
        <v>0</v>
      </c>
      <c r="E70" s="22">
        <f t="shared" si="8"/>
        <v>0</v>
      </c>
    </row>
    <row r="71" spans="1:5" ht="12.75">
      <c r="A71" s="5">
        <f t="shared" si="9"/>
        <v>4.8000000000000025</v>
      </c>
      <c r="B71" s="36">
        <f t="shared" si="5"/>
        <v>0</v>
      </c>
      <c r="C71" s="37">
        <f t="shared" si="6"/>
        <v>0</v>
      </c>
      <c r="D71" s="38">
        <f t="shared" si="7"/>
        <v>0</v>
      </c>
      <c r="E71" s="22">
        <f t="shared" si="8"/>
        <v>0</v>
      </c>
    </row>
    <row r="72" spans="1:5" ht="12.75">
      <c r="A72" s="5">
        <f t="shared" si="9"/>
        <v>4.880000000000003</v>
      </c>
      <c r="B72" s="36">
        <f t="shared" si="5"/>
        <v>0</v>
      </c>
      <c r="C72" s="37">
        <f t="shared" si="6"/>
        <v>0</v>
      </c>
      <c r="D72" s="38">
        <f t="shared" si="7"/>
        <v>0</v>
      </c>
      <c r="E72" s="22">
        <f t="shared" si="8"/>
        <v>0</v>
      </c>
    </row>
    <row r="73" spans="1:5" ht="12.75">
      <c r="A73" s="5">
        <f t="shared" si="9"/>
        <v>4.960000000000003</v>
      </c>
      <c r="B73" s="36">
        <f t="shared" si="5"/>
        <v>0</v>
      </c>
      <c r="C73" s="37">
        <f t="shared" si="6"/>
        <v>0</v>
      </c>
      <c r="D73" s="38">
        <f t="shared" si="7"/>
        <v>0</v>
      </c>
      <c r="E73" s="22">
        <f t="shared" si="8"/>
        <v>0</v>
      </c>
    </row>
    <row r="74" spans="1:5" ht="12.75">
      <c r="A74" s="5">
        <f t="shared" si="9"/>
        <v>5.040000000000003</v>
      </c>
      <c r="B74" s="36">
        <f t="shared" si="5"/>
        <v>0</v>
      </c>
      <c r="C74" s="37">
        <f t="shared" si="6"/>
        <v>0</v>
      </c>
      <c r="D74" s="38">
        <f t="shared" si="7"/>
        <v>0</v>
      </c>
      <c r="E74" s="22">
        <f t="shared" si="8"/>
        <v>0</v>
      </c>
    </row>
    <row r="75" spans="1:5" ht="12.75">
      <c r="A75" s="5">
        <f t="shared" si="9"/>
        <v>5.120000000000003</v>
      </c>
      <c r="B75" s="36">
        <f aca="true" t="shared" si="10" ref="B75:B111">IF(x&lt;LANG1,-FORCE1*(PORTEE-LANG1)/PORTEE,-FORCE1*(PORTEE-LANG1)/PORTEE+FORCE1)</f>
        <v>0</v>
      </c>
      <c r="C75" s="37">
        <f aca="true" t="shared" si="11" ref="C75:C111">IF(x&lt;LANG1,FORCE1*(PORTEE-LANG1)*x/PORTEE,FORCE1*(PORTEE-LANG1)*x/PORTEE+FORCE1*(LANG1-x))</f>
        <v>0</v>
      </c>
      <c r="D75" s="38">
        <f aca="true" t="shared" si="12" ref="D75:D111">IF(x&lt;LANG1,(FORCE1*(PORTEE-LANG1)*10^3*(3*(x)^2*10^6-(PORTEE*10^3)^2+(PORTEE*10^3-LANG1*10^3)^2))/(6*E*INERTIE*10^4*PORTEE*10^3),(FORCE1*(PORTEE*10^3-LANG1*10^3)*(3*(x*10^3)^2-(PORTEE*10^3)^2+(PORTEE*10^3-LANG1*10^3)^2))/(6*E*INERTIE*10^4*PORTEE*10^3)-(FORCE1*(x-LANG1)*(x-LANG1)*10^6/(2*E*INERTIE*10^4)))</f>
        <v>0</v>
      </c>
      <c r="E75" s="22">
        <f aca="true" t="shared" si="13" ref="E75:E111">IF(x&lt;LANG1,1000*(FORCE1*(PORTEE-LANG1)*x*(x^2-(PORTEE)^2+(PORTEE-LANG1)^2))/(6*E*0.01*INERTIE*PORTEE),1000*(FORCE1*(PORTEE-LANG1)*x*(x^2-(PORTEE)^2+(PORTEE-LANG1)^2))/(6*E*0.01*INERTIE*PORTEE)-1000*(FORCE1*(x-LANG1)^3)/(6*E*0.01*INERTIE))</f>
        <v>0</v>
      </c>
    </row>
    <row r="76" spans="1:5" ht="12.75">
      <c r="A76" s="5">
        <f aca="true" t="shared" si="14" ref="A76:A111">IF(A75&lt;PORTEE,A75+(PORTEE/100),"")</f>
        <v>5.200000000000003</v>
      </c>
      <c r="B76" s="36">
        <f t="shared" si="10"/>
        <v>0</v>
      </c>
      <c r="C76" s="37">
        <f t="shared" si="11"/>
        <v>0</v>
      </c>
      <c r="D76" s="38">
        <f t="shared" si="12"/>
        <v>0</v>
      </c>
      <c r="E76" s="22">
        <f t="shared" si="13"/>
        <v>0</v>
      </c>
    </row>
    <row r="77" spans="1:5" ht="12.75">
      <c r="A77" s="5">
        <f t="shared" si="14"/>
        <v>5.280000000000003</v>
      </c>
      <c r="B77" s="36">
        <f t="shared" si="10"/>
        <v>0</v>
      </c>
      <c r="C77" s="37">
        <f t="shared" si="11"/>
        <v>0</v>
      </c>
      <c r="D77" s="38">
        <f t="shared" si="12"/>
        <v>0</v>
      </c>
      <c r="E77" s="22">
        <f t="shared" si="13"/>
        <v>0</v>
      </c>
    </row>
    <row r="78" spans="1:5" ht="12.75">
      <c r="A78" s="5">
        <f t="shared" si="14"/>
        <v>5.360000000000003</v>
      </c>
      <c r="B78" s="36">
        <f t="shared" si="10"/>
        <v>0</v>
      </c>
      <c r="C78" s="37">
        <f t="shared" si="11"/>
        <v>0</v>
      </c>
      <c r="D78" s="38">
        <f t="shared" si="12"/>
        <v>0</v>
      </c>
      <c r="E78" s="22">
        <f t="shared" si="13"/>
        <v>0</v>
      </c>
    </row>
    <row r="79" spans="1:5" ht="12.75">
      <c r="A79" s="5">
        <f t="shared" si="14"/>
        <v>5.440000000000003</v>
      </c>
      <c r="B79" s="36">
        <f t="shared" si="10"/>
        <v>0</v>
      </c>
      <c r="C79" s="37">
        <f t="shared" si="11"/>
        <v>0</v>
      </c>
      <c r="D79" s="38">
        <f t="shared" si="12"/>
        <v>0</v>
      </c>
      <c r="E79" s="22">
        <f t="shared" si="13"/>
        <v>0</v>
      </c>
    </row>
    <row r="80" spans="1:5" ht="12.75">
      <c r="A80" s="5">
        <f t="shared" si="14"/>
        <v>5.520000000000003</v>
      </c>
      <c r="B80" s="36">
        <f t="shared" si="10"/>
        <v>0</v>
      </c>
      <c r="C80" s="37">
        <f t="shared" si="11"/>
        <v>0</v>
      </c>
      <c r="D80" s="38">
        <f t="shared" si="12"/>
        <v>0</v>
      </c>
      <c r="E80" s="22">
        <f t="shared" si="13"/>
        <v>0</v>
      </c>
    </row>
    <row r="81" spans="1:5" ht="12.75">
      <c r="A81" s="5">
        <f t="shared" si="14"/>
        <v>5.600000000000003</v>
      </c>
      <c r="B81" s="36">
        <f t="shared" si="10"/>
        <v>0</v>
      </c>
      <c r="C81" s="37">
        <f t="shared" si="11"/>
        <v>0</v>
      </c>
      <c r="D81" s="38">
        <f t="shared" si="12"/>
        <v>0</v>
      </c>
      <c r="E81" s="22">
        <f t="shared" si="13"/>
        <v>0</v>
      </c>
    </row>
    <row r="82" spans="1:5" ht="12.75">
      <c r="A82" s="5">
        <f t="shared" si="14"/>
        <v>5.680000000000003</v>
      </c>
      <c r="B82" s="36">
        <f t="shared" si="10"/>
        <v>0</v>
      </c>
      <c r="C82" s="37">
        <f t="shared" si="11"/>
        <v>0</v>
      </c>
      <c r="D82" s="38">
        <f t="shared" si="12"/>
        <v>0</v>
      </c>
      <c r="E82" s="22">
        <f t="shared" si="13"/>
        <v>0</v>
      </c>
    </row>
    <row r="83" spans="1:5" ht="12.75">
      <c r="A83" s="5">
        <f t="shared" si="14"/>
        <v>5.760000000000003</v>
      </c>
      <c r="B83" s="36">
        <f t="shared" si="10"/>
        <v>0</v>
      </c>
      <c r="C83" s="37">
        <f t="shared" si="11"/>
        <v>0</v>
      </c>
      <c r="D83" s="38">
        <f t="shared" si="12"/>
        <v>0</v>
      </c>
      <c r="E83" s="22">
        <f t="shared" si="13"/>
        <v>0</v>
      </c>
    </row>
    <row r="84" spans="1:5" ht="12.75">
      <c r="A84" s="5">
        <f t="shared" si="14"/>
        <v>5.840000000000003</v>
      </c>
      <c r="B84" s="36">
        <f t="shared" si="10"/>
        <v>0</v>
      </c>
      <c r="C84" s="37">
        <f t="shared" si="11"/>
        <v>0</v>
      </c>
      <c r="D84" s="38">
        <f t="shared" si="12"/>
        <v>0</v>
      </c>
      <c r="E84" s="22">
        <f t="shared" si="13"/>
        <v>0</v>
      </c>
    </row>
    <row r="85" spans="1:5" ht="12.75">
      <c r="A85" s="5">
        <f t="shared" si="14"/>
        <v>5.9200000000000035</v>
      </c>
      <c r="B85" s="36">
        <f t="shared" si="10"/>
        <v>0</v>
      </c>
      <c r="C85" s="37">
        <f t="shared" si="11"/>
        <v>0</v>
      </c>
      <c r="D85" s="38">
        <f t="shared" si="12"/>
        <v>0</v>
      </c>
      <c r="E85" s="22">
        <f t="shared" si="13"/>
        <v>0</v>
      </c>
    </row>
    <row r="86" spans="1:5" ht="12.75">
      <c r="A86" s="5">
        <f t="shared" si="14"/>
        <v>6.0000000000000036</v>
      </c>
      <c r="B86" s="36">
        <f t="shared" si="10"/>
        <v>0</v>
      </c>
      <c r="C86" s="37">
        <f t="shared" si="11"/>
        <v>0</v>
      </c>
      <c r="D86" s="38">
        <f t="shared" si="12"/>
        <v>0</v>
      </c>
      <c r="E86" s="22">
        <f t="shared" si="13"/>
        <v>0</v>
      </c>
    </row>
    <row r="87" spans="1:5" ht="12.75">
      <c r="A87" s="5">
        <f t="shared" si="14"/>
        <v>6.080000000000004</v>
      </c>
      <c r="B87" s="36">
        <f t="shared" si="10"/>
        <v>0</v>
      </c>
      <c r="C87" s="37">
        <f t="shared" si="11"/>
        <v>0</v>
      </c>
      <c r="D87" s="38">
        <f t="shared" si="12"/>
        <v>0</v>
      </c>
      <c r="E87" s="22">
        <f t="shared" si="13"/>
        <v>0</v>
      </c>
    </row>
    <row r="88" spans="1:5" ht="12.75">
      <c r="A88" s="5">
        <f t="shared" si="14"/>
        <v>6.160000000000004</v>
      </c>
      <c r="B88" s="36">
        <f t="shared" si="10"/>
        <v>0</v>
      </c>
      <c r="C88" s="37">
        <f t="shared" si="11"/>
        <v>0</v>
      </c>
      <c r="D88" s="38">
        <f t="shared" si="12"/>
        <v>0</v>
      </c>
      <c r="E88" s="22">
        <f t="shared" si="13"/>
        <v>0</v>
      </c>
    </row>
    <row r="89" spans="1:5" ht="12.75">
      <c r="A89" s="5">
        <f t="shared" si="14"/>
        <v>6.240000000000004</v>
      </c>
      <c r="B89" s="36">
        <f t="shared" si="10"/>
        <v>0</v>
      </c>
      <c r="C89" s="37">
        <f t="shared" si="11"/>
        <v>0</v>
      </c>
      <c r="D89" s="38">
        <f t="shared" si="12"/>
        <v>0</v>
      </c>
      <c r="E89" s="22">
        <f t="shared" si="13"/>
        <v>0</v>
      </c>
    </row>
    <row r="90" spans="1:5" ht="12.75">
      <c r="A90" s="5">
        <f t="shared" si="14"/>
        <v>6.320000000000004</v>
      </c>
      <c r="B90" s="36">
        <f t="shared" si="10"/>
        <v>0</v>
      </c>
      <c r="C90" s="37">
        <f t="shared" si="11"/>
        <v>0</v>
      </c>
      <c r="D90" s="38">
        <f t="shared" si="12"/>
        <v>0</v>
      </c>
      <c r="E90" s="22">
        <f t="shared" si="13"/>
        <v>0</v>
      </c>
    </row>
    <row r="91" spans="1:5" ht="12.75">
      <c r="A91" s="5">
        <f t="shared" si="14"/>
        <v>6.400000000000004</v>
      </c>
      <c r="B91" s="36">
        <f t="shared" si="10"/>
        <v>0</v>
      </c>
      <c r="C91" s="37">
        <f t="shared" si="11"/>
        <v>0</v>
      </c>
      <c r="D91" s="38">
        <f t="shared" si="12"/>
        <v>0</v>
      </c>
      <c r="E91" s="22">
        <f t="shared" si="13"/>
        <v>0</v>
      </c>
    </row>
    <row r="92" spans="1:5" ht="12.75">
      <c r="A92" s="5">
        <f t="shared" si="14"/>
        <v>6.480000000000004</v>
      </c>
      <c r="B92" s="36">
        <f t="shared" si="10"/>
        <v>0</v>
      </c>
      <c r="C92" s="37">
        <f t="shared" si="11"/>
        <v>0</v>
      </c>
      <c r="D92" s="38">
        <f t="shared" si="12"/>
        <v>0</v>
      </c>
      <c r="E92" s="22">
        <f t="shared" si="13"/>
        <v>0</v>
      </c>
    </row>
    <row r="93" spans="1:5" ht="12.75">
      <c r="A93" s="5">
        <f t="shared" si="14"/>
        <v>6.560000000000004</v>
      </c>
      <c r="B93" s="36">
        <f t="shared" si="10"/>
        <v>0</v>
      </c>
      <c r="C93" s="37">
        <f t="shared" si="11"/>
        <v>0</v>
      </c>
      <c r="D93" s="38">
        <f t="shared" si="12"/>
        <v>0</v>
      </c>
      <c r="E93" s="22">
        <f t="shared" si="13"/>
        <v>0</v>
      </c>
    </row>
    <row r="94" spans="1:5" ht="12.75">
      <c r="A94" s="5">
        <f t="shared" si="14"/>
        <v>6.640000000000004</v>
      </c>
      <c r="B94" s="36">
        <f t="shared" si="10"/>
        <v>0</v>
      </c>
      <c r="C94" s="37">
        <f t="shared" si="11"/>
        <v>0</v>
      </c>
      <c r="D94" s="38">
        <f t="shared" si="12"/>
        <v>0</v>
      </c>
      <c r="E94" s="22">
        <f t="shared" si="13"/>
        <v>0</v>
      </c>
    </row>
    <row r="95" spans="1:5" ht="12.75">
      <c r="A95" s="5">
        <f t="shared" si="14"/>
        <v>6.720000000000004</v>
      </c>
      <c r="B95" s="36">
        <f t="shared" si="10"/>
        <v>0</v>
      </c>
      <c r="C95" s="37">
        <f t="shared" si="11"/>
        <v>0</v>
      </c>
      <c r="D95" s="38">
        <f t="shared" si="12"/>
        <v>0</v>
      </c>
      <c r="E95" s="22">
        <f t="shared" si="13"/>
        <v>0</v>
      </c>
    </row>
    <row r="96" spans="1:5" ht="12.75">
      <c r="A96" s="5">
        <f t="shared" si="14"/>
        <v>6.800000000000004</v>
      </c>
      <c r="B96" s="36">
        <f t="shared" si="10"/>
        <v>0</v>
      </c>
      <c r="C96" s="37">
        <f t="shared" si="11"/>
        <v>0</v>
      </c>
      <c r="D96" s="38">
        <f t="shared" si="12"/>
        <v>0</v>
      </c>
      <c r="E96" s="22">
        <f t="shared" si="13"/>
        <v>0</v>
      </c>
    </row>
    <row r="97" spans="1:5" ht="12.75">
      <c r="A97" s="5">
        <f t="shared" si="14"/>
        <v>6.880000000000004</v>
      </c>
      <c r="B97" s="36">
        <f t="shared" si="10"/>
        <v>0</v>
      </c>
      <c r="C97" s="37">
        <f t="shared" si="11"/>
        <v>0</v>
      </c>
      <c r="D97" s="38">
        <f t="shared" si="12"/>
        <v>0</v>
      </c>
      <c r="E97" s="22">
        <f t="shared" si="13"/>
        <v>0</v>
      </c>
    </row>
    <row r="98" spans="1:5" ht="12.75">
      <c r="A98" s="5">
        <f t="shared" si="14"/>
        <v>6.960000000000004</v>
      </c>
      <c r="B98" s="36">
        <f t="shared" si="10"/>
        <v>0</v>
      </c>
      <c r="C98" s="37">
        <f t="shared" si="11"/>
        <v>0</v>
      </c>
      <c r="D98" s="38">
        <f t="shared" si="12"/>
        <v>0</v>
      </c>
      <c r="E98" s="22">
        <f t="shared" si="13"/>
        <v>0</v>
      </c>
    </row>
    <row r="99" spans="1:5" ht="12.75">
      <c r="A99" s="5">
        <f t="shared" si="14"/>
        <v>7.0400000000000045</v>
      </c>
      <c r="B99" s="36">
        <f t="shared" si="10"/>
        <v>0</v>
      </c>
      <c r="C99" s="37">
        <f t="shared" si="11"/>
        <v>0</v>
      </c>
      <c r="D99" s="38">
        <f t="shared" si="12"/>
        <v>0</v>
      </c>
      <c r="E99" s="22">
        <f t="shared" si="13"/>
        <v>0</v>
      </c>
    </row>
    <row r="100" spans="1:5" ht="12.75">
      <c r="A100" s="5">
        <f t="shared" si="14"/>
        <v>7.1200000000000045</v>
      </c>
      <c r="B100" s="36">
        <f t="shared" si="10"/>
        <v>0</v>
      </c>
      <c r="C100" s="37">
        <f t="shared" si="11"/>
        <v>0</v>
      </c>
      <c r="D100" s="38">
        <f t="shared" si="12"/>
        <v>0</v>
      </c>
      <c r="E100" s="22">
        <f t="shared" si="13"/>
        <v>0</v>
      </c>
    </row>
    <row r="101" spans="1:5" ht="12.75">
      <c r="A101" s="5">
        <f t="shared" si="14"/>
        <v>7.200000000000005</v>
      </c>
      <c r="B101" s="36">
        <f t="shared" si="10"/>
        <v>0</v>
      </c>
      <c r="C101" s="37">
        <f t="shared" si="11"/>
        <v>0</v>
      </c>
      <c r="D101" s="38">
        <f t="shared" si="12"/>
        <v>0</v>
      </c>
      <c r="E101" s="22">
        <f t="shared" si="13"/>
        <v>0</v>
      </c>
    </row>
    <row r="102" spans="1:5" ht="12.75">
      <c r="A102" s="5">
        <f t="shared" si="14"/>
        <v>7.280000000000005</v>
      </c>
      <c r="B102" s="36">
        <f t="shared" si="10"/>
        <v>0</v>
      </c>
      <c r="C102" s="37">
        <f t="shared" si="11"/>
        <v>0</v>
      </c>
      <c r="D102" s="38">
        <f t="shared" si="12"/>
        <v>0</v>
      </c>
      <c r="E102" s="22">
        <f t="shared" si="13"/>
        <v>0</v>
      </c>
    </row>
    <row r="103" spans="1:5" ht="12.75">
      <c r="A103" s="5">
        <f t="shared" si="14"/>
        <v>7.360000000000005</v>
      </c>
      <c r="B103" s="36">
        <f t="shared" si="10"/>
        <v>0</v>
      </c>
      <c r="C103" s="37">
        <f t="shared" si="11"/>
        <v>0</v>
      </c>
      <c r="D103" s="38">
        <f t="shared" si="12"/>
        <v>0</v>
      </c>
      <c r="E103" s="22">
        <f t="shared" si="13"/>
        <v>0</v>
      </c>
    </row>
    <row r="104" spans="1:5" ht="12.75">
      <c r="A104" s="5">
        <f t="shared" si="14"/>
        <v>7.440000000000005</v>
      </c>
      <c r="B104" s="36">
        <f t="shared" si="10"/>
        <v>0</v>
      </c>
      <c r="C104" s="37">
        <f t="shared" si="11"/>
        <v>0</v>
      </c>
      <c r="D104" s="38">
        <f t="shared" si="12"/>
        <v>0</v>
      </c>
      <c r="E104" s="22">
        <f t="shared" si="13"/>
        <v>0</v>
      </c>
    </row>
    <row r="105" spans="1:5" ht="12.75">
      <c r="A105" s="5">
        <f t="shared" si="14"/>
        <v>7.520000000000005</v>
      </c>
      <c r="B105" s="36">
        <f t="shared" si="10"/>
        <v>0</v>
      </c>
      <c r="C105" s="37">
        <f t="shared" si="11"/>
        <v>0</v>
      </c>
      <c r="D105" s="38">
        <f t="shared" si="12"/>
        <v>0</v>
      </c>
      <c r="E105" s="22">
        <f t="shared" si="13"/>
        <v>0</v>
      </c>
    </row>
    <row r="106" spans="1:5" ht="12.75">
      <c r="A106" s="5">
        <f t="shared" si="14"/>
        <v>7.600000000000005</v>
      </c>
      <c r="B106" s="36">
        <f t="shared" si="10"/>
        <v>0</v>
      </c>
      <c r="C106" s="37">
        <f t="shared" si="11"/>
        <v>0</v>
      </c>
      <c r="D106" s="38">
        <f t="shared" si="12"/>
        <v>0</v>
      </c>
      <c r="E106" s="22">
        <f t="shared" si="13"/>
        <v>0</v>
      </c>
    </row>
    <row r="107" spans="1:5" ht="12.75">
      <c r="A107" s="5">
        <f t="shared" si="14"/>
        <v>7.680000000000005</v>
      </c>
      <c r="B107" s="36">
        <f t="shared" si="10"/>
        <v>0</v>
      </c>
      <c r="C107" s="37">
        <f t="shared" si="11"/>
        <v>0</v>
      </c>
      <c r="D107" s="38">
        <f t="shared" si="12"/>
        <v>0</v>
      </c>
      <c r="E107" s="22">
        <f t="shared" si="13"/>
        <v>0</v>
      </c>
    </row>
    <row r="108" spans="1:5" ht="12.75">
      <c r="A108" s="5">
        <f t="shared" si="14"/>
        <v>7.760000000000005</v>
      </c>
      <c r="B108" s="36">
        <f t="shared" si="10"/>
        <v>0</v>
      </c>
      <c r="C108" s="37">
        <f t="shared" si="11"/>
        <v>0</v>
      </c>
      <c r="D108" s="38">
        <f t="shared" si="12"/>
        <v>0</v>
      </c>
      <c r="E108" s="22">
        <f t="shared" si="13"/>
        <v>0</v>
      </c>
    </row>
    <row r="109" spans="1:5" ht="12.75">
      <c r="A109" s="5">
        <f t="shared" si="14"/>
        <v>7.840000000000005</v>
      </c>
      <c r="B109" s="36">
        <f t="shared" si="10"/>
        <v>0</v>
      </c>
      <c r="C109" s="37">
        <f t="shared" si="11"/>
        <v>0</v>
      </c>
      <c r="D109" s="38">
        <f t="shared" si="12"/>
        <v>0</v>
      </c>
      <c r="E109" s="22">
        <f t="shared" si="13"/>
        <v>0</v>
      </c>
    </row>
    <row r="110" spans="1:5" ht="12.75">
      <c r="A110" s="5">
        <f t="shared" si="14"/>
        <v>7.920000000000005</v>
      </c>
      <c r="B110" s="36">
        <f t="shared" si="10"/>
        <v>0</v>
      </c>
      <c r="C110" s="37">
        <f t="shared" si="11"/>
        <v>0</v>
      </c>
      <c r="D110" s="38">
        <f t="shared" si="12"/>
        <v>0</v>
      </c>
      <c r="E110" s="22">
        <f t="shared" si="13"/>
        <v>0</v>
      </c>
    </row>
    <row r="111" spans="1:5" ht="12.75">
      <c r="A111" s="5">
        <f t="shared" si="14"/>
        <v>8.000000000000005</v>
      </c>
      <c r="B111" s="36">
        <f t="shared" si="10"/>
        <v>0</v>
      </c>
      <c r="C111" s="37">
        <f t="shared" si="11"/>
        <v>0</v>
      </c>
      <c r="D111" s="38">
        <f t="shared" si="12"/>
        <v>0</v>
      </c>
      <c r="E111" s="22">
        <f t="shared" si="1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9" sqref="A9:E111"/>
    </sheetView>
  </sheetViews>
  <sheetFormatPr defaultColWidth="11.421875" defaultRowHeight="12.75"/>
  <sheetData>
    <row r="1" ht="12.75">
      <c r="A1" t="s">
        <v>21</v>
      </c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36">
        <f aca="true" t="shared" si="0" ref="B11:B42">IF(x&lt;LANG2,-FORCE2*(PORTEE-LANG2)/PORTEE,-FORCE2*(PORTEE-LANG2)/PORTEE+FORCE2)</f>
        <v>-425.00000000000006</v>
      </c>
      <c r="C11" s="37">
        <f aca="true" t="shared" si="1" ref="C11:C42">IF(x&lt;LANG2,FORCE2*(PORTEE-LANG2)*x/PORTEE,FORCE2*(PORTEE-LANG2)*x/PORTEE+FORCE2*(LANG2-x))</f>
        <v>0</v>
      </c>
      <c r="D11" s="38">
        <f aca="true" t="shared" si="2" ref="D11:D42">IF(x&lt;LANG2,(FORCE2*(PORTEE-LANG2)*10^3*(3*(x)^2*10^6-(PORTEE*10^3)^2+(PORTEE*10^3-LANG2*10^3)^2))/(6*E*INERTIE*10^4*PORTEE*10^3),(FORCE2*(PORTEE*10^3-LANG2*10^3)*(3*(x*10^3)^2-(PORTEE*10^3)^2+(PORTEE*10^3-LANG2*10^3)^2))/(6*E*INERTIE*10^4*PORTEE*10^3)-(FORCE2*(x-LANG2)*(x-LANG2)*10^6/(2*E*INERTIE*10^4)))</f>
        <v>-0.0001838838147833475</v>
      </c>
      <c r="E11" s="22">
        <f aca="true" t="shared" si="3" ref="E11:E42">IF(x&lt;LANG2,1000*(FORCE2*(PORTEE-LANG2)*x*(x^2-(PORTEE)^2+(PORTEE-LANG2)^2))/(6*E*0.01*INERTIE*PORTEE),1000*(FORCE2*(PORTEE-LANG2)*x*(x^2-(PORTEE)^2+(PORTEE-LANG2)^2))/(6*E*0.01*INERTIE*PORTEE)-1000*(FORCE2*(x-LANG2)^3)/(6*E*0.01*INERTIE))</f>
        <v>0</v>
      </c>
    </row>
    <row r="12" spans="1:5" ht="12.75">
      <c r="A12" s="5">
        <f aca="true" t="shared" si="4" ref="A12:A75">IF(A11&lt;PORTEE,A11+(PORTEE/100),"")</f>
        <v>0.08</v>
      </c>
      <c r="B12" s="36">
        <f t="shared" si="0"/>
        <v>-425.00000000000006</v>
      </c>
      <c r="C12" s="37">
        <f t="shared" si="1"/>
        <v>34.00000000000001</v>
      </c>
      <c r="D12" s="38">
        <f t="shared" si="2"/>
        <v>-0.0001838260407816483</v>
      </c>
      <c r="E12" s="22">
        <f t="shared" si="3"/>
        <v>-0.014709164542622489</v>
      </c>
    </row>
    <row r="13" spans="1:5" ht="12.75">
      <c r="A13" s="5">
        <f t="shared" si="4"/>
        <v>0.16</v>
      </c>
      <c r="B13" s="36">
        <f t="shared" si="0"/>
        <v>-425.00000000000006</v>
      </c>
      <c r="C13" s="37">
        <f t="shared" si="1"/>
        <v>68.00000000000001</v>
      </c>
      <c r="D13" s="38">
        <f t="shared" si="2"/>
        <v>-0.0001836527187765506</v>
      </c>
      <c r="E13" s="22">
        <f t="shared" si="3"/>
        <v>-0.029409085244973102</v>
      </c>
    </row>
    <row r="14" spans="1:5" ht="12.75">
      <c r="A14" s="5">
        <f t="shared" si="4"/>
        <v>0.24</v>
      </c>
      <c r="B14" s="36">
        <f t="shared" si="0"/>
        <v>-425.00000000000006</v>
      </c>
      <c r="C14" s="37">
        <f t="shared" si="1"/>
        <v>102.00000000000001</v>
      </c>
      <c r="D14" s="38">
        <f t="shared" si="2"/>
        <v>-0.0001833638487680544</v>
      </c>
      <c r="E14" s="22">
        <f t="shared" si="3"/>
        <v>-0.044090518266779954</v>
      </c>
    </row>
    <row r="15" spans="1:5" ht="12.75">
      <c r="A15" s="5">
        <f t="shared" si="4"/>
        <v>0.32</v>
      </c>
      <c r="B15" s="36">
        <f t="shared" si="0"/>
        <v>-425.00000000000006</v>
      </c>
      <c r="C15" s="37">
        <f t="shared" si="1"/>
        <v>136.00000000000003</v>
      </c>
      <c r="D15" s="38">
        <f t="shared" si="2"/>
        <v>-0.00018295943075615975</v>
      </c>
      <c r="E15" s="22">
        <f t="shared" si="3"/>
        <v>-0.05874421976777117</v>
      </c>
    </row>
    <row r="16" spans="1:5" ht="12.75">
      <c r="A16" s="5">
        <f t="shared" si="4"/>
        <v>0.4</v>
      </c>
      <c r="B16" s="36">
        <f t="shared" si="0"/>
        <v>-425.00000000000006</v>
      </c>
      <c r="C16" s="37">
        <f t="shared" si="1"/>
        <v>170.00000000000003</v>
      </c>
      <c r="D16" s="38">
        <f t="shared" si="2"/>
        <v>-0.00018243946474086665</v>
      </c>
      <c r="E16" s="22">
        <f t="shared" si="3"/>
        <v>-0.07336094590767489</v>
      </c>
    </row>
    <row r="17" spans="1:5" ht="12.75">
      <c r="A17" s="5">
        <f t="shared" si="4"/>
        <v>0.48000000000000004</v>
      </c>
      <c r="B17" s="36">
        <f t="shared" si="0"/>
        <v>-425.00000000000006</v>
      </c>
      <c r="C17" s="37">
        <f t="shared" si="1"/>
        <v>204.00000000000006</v>
      </c>
      <c r="D17" s="38">
        <f t="shared" si="2"/>
        <v>-0.00018180395072217505</v>
      </c>
      <c r="E17" s="22">
        <f t="shared" si="3"/>
        <v>-0.08793145284621921</v>
      </c>
    </row>
    <row r="18" spans="1:5" ht="12.75">
      <c r="A18" s="5">
        <f t="shared" si="4"/>
        <v>0.56</v>
      </c>
      <c r="B18" s="36">
        <f t="shared" si="0"/>
        <v>-425.00000000000006</v>
      </c>
      <c r="C18" s="37">
        <f t="shared" si="1"/>
        <v>238.00000000000006</v>
      </c>
      <c r="D18" s="38">
        <f t="shared" si="2"/>
        <v>-0.000181052888700085</v>
      </c>
      <c r="E18" s="22">
        <f t="shared" si="3"/>
        <v>-0.10244649674313228</v>
      </c>
    </row>
    <row r="19" spans="1:5" ht="12.75">
      <c r="A19" s="5">
        <f t="shared" si="4"/>
        <v>0.64</v>
      </c>
      <c r="B19" s="36">
        <f t="shared" si="0"/>
        <v>-425.00000000000006</v>
      </c>
      <c r="C19" s="37">
        <f t="shared" si="1"/>
        <v>272.00000000000006</v>
      </c>
      <c r="D19" s="38">
        <f t="shared" si="2"/>
        <v>-0.00018018627867459646</v>
      </c>
      <c r="E19" s="22">
        <f t="shared" si="3"/>
        <v>-0.1168968337581422</v>
      </c>
    </row>
    <row r="20" spans="1:5" ht="12.75">
      <c r="A20" s="5">
        <f t="shared" si="4"/>
        <v>0.72</v>
      </c>
      <c r="B20" s="36">
        <f t="shared" si="0"/>
        <v>-425.00000000000006</v>
      </c>
      <c r="C20" s="37">
        <f t="shared" si="1"/>
        <v>306.00000000000006</v>
      </c>
      <c r="D20" s="38">
        <f t="shared" si="2"/>
        <v>-0.00017920412064570946</v>
      </c>
      <c r="E20" s="22">
        <f t="shared" si="3"/>
        <v>-0.13127322005097708</v>
      </c>
    </row>
    <row r="21" spans="1:5" ht="12.75">
      <c r="A21" s="5">
        <f t="shared" si="4"/>
        <v>0.7999999999999999</v>
      </c>
      <c r="B21" s="36">
        <f t="shared" si="0"/>
        <v>-425.00000000000006</v>
      </c>
      <c r="C21" s="37">
        <f t="shared" si="1"/>
        <v>340</v>
      </c>
      <c r="D21" s="38">
        <f t="shared" si="2"/>
        <v>-0.00017810641461342398</v>
      </c>
      <c r="E21" s="22">
        <f t="shared" si="3"/>
        <v>-0.14556641178136506</v>
      </c>
    </row>
    <row r="22" spans="1:5" ht="12.75">
      <c r="A22" s="5">
        <f t="shared" si="4"/>
        <v>0.8799999999999999</v>
      </c>
      <c r="B22" s="36">
        <f t="shared" si="0"/>
        <v>-425.00000000000006</v>
      </c>
      <c r="C22" s="37">
        <f t="shared" si="1"/>
        <v>374</v>
      </c>
      <c r="D22" s="38">
        <f t="shared" si="2"/>
        <v>-0.00017689316057774006</v>
      </c>
      <c r="E22" s="22">
        <f t="shared" si="3"/>
        <v>-0.15976716510903427</v>
      </c>
    </row>
    <row r="23" spans="1:5" ht="12.75">
      <c r="A23" s="5">
        <f t="shared" si="4"/>
        <v>0.9599999999999999</v>
      </c>
      <c r="B23" s="36">
        <f t="shared" si="0"/>
        <v>-425.00000000000006</v>
      </c>
      <c r="C23" s="37">
        <f t="shared" si="1"/>
        <v>408</v>
      </c>
      <c r="D23" s="38">
        <f t="shared" si="2"/>
        <v>-0.00017556435853865763</v>
      </c>
      <c r="E23" s="22">
        <f t="shared" si="3"/>
        <v>-0.17386623619371283</v>
      </c>
    </row>
    <row r="24" spans="1:5" ht="12.75">
      <c r="A24" s="5">
        <f t="shared" si="4"/>
        <v>1.0399999999999998</v>
      </c>
      <c r="B24" s="36">
        <f t="shared" si="0"/>
        <v>-425.00000000000006</v>
      </c>
      <c r="C24" s="37">
        <f t="shared" si="1"/>
        <v>442</v>
      </c>
      <c r="D24" s="38">
        <f t="shared" si="2"/>
        <v>-0.00017412000849617674</v>
      </c>
      <c r="E24" s="22">
        <f t="shared" si="3"/>
        <v>-0.18785438119512884</v>
      </c>
    </row>
    <row r="25" spans="1:5" ht="12.75">
      <c r="A25" s="5">
        <f t="shared" si="4"/>
        <v>1.1199999999999999</v>
      </c>
      <c r="B25" s="36">
        <f t="shared" si="0"/>
        <v>-425.00000000000006</v>
      </c>
      <c r="C25" s="37">
        <f t="shared" si="1"/>
        <v>476</v>
      </c>
      <c r="D25" s="38">
        <f t="shared" si="2"/>
        <v>-0.0001725601104502974</v>
      </c>
      <c r="E25" s="22">
        <f t="shared" si="3"/>
        <v>-0.2017223562730105</v>
      </c>
    </row>
    <row r="26" spans="1:5" ht="12.75">
      <c r="A26" s="5">
        <f t="shared" si="4"/>
        <v>1.2</v>
      </c>
      <c r="B26" s="36">
        <f t="shared" si="0"/>
        <v>-425.00000000000006</v>
      </c>
      <c r="C26" s="37">
        <f t="shared" si="1"/>
        <v>510.00000000000006</v>
      </c>
      <c r="D26" s="38">
        <f t="shared" si="2"/>
        <v>-0.00017088466440101958</v>
      </c>
      <c r="E26" s="22">
        <f t="shared" si="3"/>
        <v>-0.21546091758708583</v>
      </c>
    </row>
    <row r="27" spans="1:5" ht="12.75">
      <c r="A27" s="5">
        <f t="shared" si="4"/>
        <v>1.28</v>
      </c>
      <c r="B27" s="36">
        <f t="shared" si="0"/>
        <v>-425.00000000000006</v>
      </c>
      <c r="C27" s="37">
        <f t="shared" si="1"/>
        <v>544.0000000000001</v>
      </c>
      <c r="D27" s="38">
        <f t="shared" si="2"/>
        <v>-0.00016909367034834328</v>
      </c>
      <c r="E27" s="22">
        <f t="shared" si="3"/>
        <v>-0.22906082129708302</v>
      </c>
    </row>
    <row r="28" spans="1:5" ht="12.75">
      <c r="A28" s="5">
        <f t="shared" si="4"/>
        <v>1.36</v>
      </c>
      <c r="B28" s="36">
        <f t="shared" si="0"/>
        <v>-425.00000000000006</v>
      </c>
      <c r="C28" s="37">
        <f t="shared" si="1"/>
        <v>578.0000000000001</v>
      </c>
      <c r="D28" s="38">
        <f t="shared" si="2"/>
        <v>-0.0001671871282922685</v>
      </c>
      <c r="E28" s="22">
        <f t="shared" si="3"/>
        <v>-0.24251282356273018</v>
      </c>
    </row>
    <row r="29" spans="1:5" ht="12.75">
      <c r="A29" s="5">
        <f t="shared" si="4"/>
        <v>1.4400000000000002</v>
      </c>
      <c r="B29" s="36">
        <f t="shared" si="0"/>
        <v>-425.00000000000006</v>
      </c>
      <c r="C29" s="37">
        <f t="shared" si="1"/>
        <v>612.0000000000001</v>
      </c>
      <c r="D29" s="38">
        <f t="shared" si="2"/>
        <v>-0.00016516503823279526</v>
      </c>
      <c r="E29" s="22">
        <f t="shared" si="3"/>
        <v>-0.25580768054375536</v>
      </c>
    </row>
    <row r="30" spans="1:5" ht="12.75">
      <c r="A30" s="5">
        <f t="shared" si="4"/>
        <v>1.5200000000000002</v>
      </c>
      <c r="B30" s="36">
        <f t="shared" si="0"/>
        <v>-425.00000000000006</v>
      </c>
      <c r="C30" s="37">
        <f t="shared" si="1"/>
        <v>646.0000000000002</v>
      </c>
      <c r="D30" s="38">
        <f t="shared" si="2"/>
        <v>-0.00016302740016992356</v>
      </c>
      <c r="E30" s="22">
        <f t="shared" si="3"/>
        <v>-0.2689361483998868</v>
      </c>
    </row>
    <row r="31" spans="1:5" ht="12.75">
      <c r="A31" s="5">
        <f t="shared" si="4"/>
        <v>1.6000000000000003</v>
      </c>
      <c r="B31" s="36">
        <f t="shared" si="0"/>
        <v>-425.00000000000006</v>
      </c>
      <c r="C31" s="37">
        <f t="shared" si="1"/>
        <v>680.0000000000002</v>
      </c>
      <c r="D31" s="38">
        <f t="shared" si="2"/>
        <v>-0.00016077421410365337</v>
      </c>
      <c r="E31" s="22">
        <f t="shared" si="3"/>
        <v>-0.28188898329085255</v>
      </c>
    </row>
    <row r="32" spans="1:5" ht="12.75">
      <c r="A32" s="5">
        <f t="shared" si="4"/>
        <v>1.6800000000000004</v>
      </c>
      <c r="B32" s="36">
        <f t="shared" si="0"/>
        <v>-425.00000000000006</v>
      </c>
      <c r="C32" s="37">
        <f t="shared" si="1"/>
        <v>714.0000000000002</v>
      </c>
      <c r="D32" s="38">
        <f t="shared" si="2"/>
        <v>-0.00015840548003398473</v>
      </c>
      <c r="E32" s="22">
        <f t="shared" si="3"/>
        <v>-0.29465694137638065</v>
      </c>
    </row>
    <row r="33" spans="1:5" ht="12.75">
      <c r="A33" s="5">
        <f t="shared" si="4"/>
        <v>1.7600000000000005</v>
      </c>
      <c r="B33" s="36">
        <f t="shared" si="0"/>
        <v>-425.00000000000006</v>
      </c>
      <c r="C33" s="37">
        <f t="shared" si="1"/>
        <v>748.0000000000003</v>
      </c>
      <c r="D33" s="38">
        <f t="shared" si="2"/>
        <v>-0.0001559211979609176</v>
      </c>
      <c r="E33" s="22">
        <f t="shared" si="3"/>
        <v>-0.3072307788161995</v>
      </c>
    </row>
    <row r="34" spans="1:5" ht="12.75">
      <c r="A34" s="5">
        <f t="shared" si="4"/>
        <v>1.8400000000000005</v>
      </c>
      <c r="B34" s="36">
        <f t="shared" si="0"/>
        <v>-425.00000000000006</v>
      </c>
      <c r="C34" s="37">
        <f t="shared" si="1"/>
        <v>782.0000000000003</v>
      </c>
      <c r="D34" s="38">
        <f t="shared" si="2"/>
        <v>-0.000153321367884452</v>
      </c>
      <c r="E34" s="22">
        <f t="shared" si="3"/>
        <v>-0.31960125177003695</v>
      </c>
    </row>
    <row r="35" spans="1:5" ht="12.75">
      <c r="A35" s="5">
        <f t="shared" si="4"/>
        <v>1.9200000000000006</v>
      </c>
      <c r="B35" s="36">
        <f t="shared" si="0"/>
        <v>-425.00000000000006</v>
      </c>
      <c r="C35" s="37">
        <f t="shared" si="1"/>
        <v>816.0000000000003</v>
      </c>
      <c r="D35" s="38">
        <f t="shared" si="2"/>
        <v>-0.00015060598980458793</v>
      </c>
      <c r="E35" s="22">
        <f t="shared" si="3"/>
        <v>-0.33175911639762123</v>
      </c>
    </row>
    <row r="36" spans="1:5" ht="12.75">
      <c r="A36" s="5">
        <f t="shared" si="4"/>
        <v>2.0000000000000004</v>
      </c>
      <c r="B36" s="36">
        <f t="shared" si="0"/>
        <v>-425.00000000000006</v>
      </c>
      <c r="C36" s="37">
        <f t="shared" si="1"/>
        <v>850.0000000000003</v>
      </c>
      <c r="D36" s="38">
        <f t="shared" si="2"/>
        <v>-0.0001477750637213254</v>
      </c>
      <c r="E36" s="22">
        <f t="shared" si="3"/>
        <v>-0.3436951288586804</v>
      </c>
    </row>
    <row r="37" spans="1:5" ht="12.75">
      <c r="A37" s="5">
        <f t="shared" si="4"/>
        <v>2.0800000000000005</v>
      </c>
      <c r="B37" s="36">
        <f t="shared" si="0"/>
        <v>-425.00000000000006</v>
      </c>
      <c r="C37" s="37">
        <f t="shared" si="1"/>
        <v>884.0000000000003</v>
      </c>
      <c r="D37" s="38">
        <f t="shared" si="2"/>
        <v>-0.0001448285896346644</v>
      </c>
      <c r="E37" s="22">
        <f t="shared" si="3"/>
        <v>-0.3554000453129426</v>
      </c>
    </row>
    <row r="38" spans="1:5" ht="12.75">
      <c r="A38" s="5">
        <f t="shared" si="4"/>
        <v>2.1600000000000006</v>
      </c>
      <c r="B38" s="36">
        <f t="shared" si="0"/>
        <v>-425.00000000000006</v>
      </c>
      <c r="C38" s="37">
        <f t="shared" si="1"/>
        <v>918.0000000000003</v>
      </c>
      <c r="D38" s="38">
        <f t="shared" si="2"/>
        <v>-0.00014176656754460494</v>
      </c>
      <c r="E38" s="22">
        <f t="shared" si="3"/>
        <v>-0.366864621920136</v>
      </c>
    </row>
    <row r="39" spans="1:5" ht="12.75">
      <c r="A39" s="5">
        <f t="shared" si="4"/>
        <v>2.2400000000000007</v>
      </c>
      <c r="B39" s="36">
        <f t="shared" si="0"/>
        <v>-425.00000000000006</v>
      </c>
      <c r="C39" s="37">
        <f t="shared" si="1"/>
        <v>952.0000000000005</v>
      </c>
      <c r="D39" s="38">
        <f t="shared" si="2"/>
        <v>-0.000138588997451147</v>
      </c>
      <c r="E39" s="22">
        <f t="shared" si="3"/>
        <v>-0.37807961483998886</v>
      </c>
    </row>
    <row r="40" spans="1:5" ht="12.75">
      <c r="A40" s="5">
        <f t="shared" si="4"/>
        <v>2.3200000000000007</v>
      </c>
      <c r="B40" s="36">
        <f t="shared" si="0"/>
        <v>-425.00000000000006</v>
      </c>
      <c r="C40" s="37">
        <f t="shared" si="1"/>
        <v>986.0000000000005</v>
      </c>
      <c r="D40" s="38">
        <f t="shared" si="2"/>
        <v>-0.00013529587935429057</v>
      </c>
      <c r="E40" s="22">
        <f t="shared" si="3"/>
        <v>-0.389035780232229</v>
      </c>
    </row>
    <row r="41" spans="1:5" ht="12.75">
      <c r="A41" s="5">
        <f t="shared" si="4"/>
        <v>2.400000000000001</v>
      </c>
      <c r="B41" s="36">
        <f t="shared" si="0"/>
        <v>-425.00000000000006</v>
      </c>
      <c r="C41" s="37">
        <f t="shared" si="1"/>
        <v>1020.0000000000005</v>
      </c>
      <c r="D41" s="38">
        <f t="shared" si="2"/>
        <v>-0.00013188721325403565</v>
      </c>
      <c r="E41" s="22">
        <f t="shared" si="3"/>
        <v>-0.3997238742565847</v>
      </c>
    </row>
    <row r="42" spans="1:5" ht="12.75">
      <c r="A42" s="5">
        <f t="shared" si="4"/>
        <v>2.480000000000001</v>
      </c>
      <c r="B42" s="36">
        <f t="shared" si="0"/>
        <v>-425.00000000000006</v>
      </c>
      <c r="C42" s="37">
        <f t="shared" si="1"/>
        <v>1054.0000000000005</v>
      </c>
      <c r="D42" s="38">
        <f t="shared" si="2"/>
        <v>-0.0001283629991503823</v>
      </c>
      <c r="E42" s="22">
        <f t="shared" si="3"/>
        <v>-0.410134653072784</v>
      </c>
    </row>
    <row r="43" spans="1:5" ht="12.75">
      <c r="A43" s="5">
        <f t="shared" si="4"/>
        <v>2.560000000000001</v>
      </c>
      <c r="B43" s="36">
        <f aca="true" t="shared" si="5" ref="B43:B74">IF(x&lt;LANG2,-FORCE2*(PORTEE-LANG2)/PORTEE,-FORCE2*(PORTEE-LANG2)/PORTEE+FORCE2)</f>
        <v>-425.00000000000006</v>
      </c>
      <c r="C43" s="37">
        <f aca="true" t="shared" si="6" ref="C43:C74">IF(x&lt;LANG2,FORCE2*(PORTEE-LANG2)*x/PORTEE,FORCE2*(PORTEE-LANG2)*x/PORTEE+FORCE2*(LANG2-x))</f>
        <v>1088.0000000000005</v>
      </c>
      <c r="D43" s="38">
        <f aca="true" t="shared" si="7" ref="D43:D74">IF(x&lt;LANG2,(FORCE2*(PORTEE-LANG2)*10^3*(3*(x)^2*10^6-(PORTEE*10^3)^2+(PORTEE*10^3-LANG2*10^3)^2))/(6*E*INERTIE*10^4*PORTEE*10^3),(FORCE2*(PORTEE*10^3-LANG2*10^3)*(3*(x*10^3)^2-(PORTEE*10^3)^2+(PORTEE*10^3-LANG2*10^3)^2))/(6*E*INERTIE*10^4*PORTEE*10^3)-(FORCE2*(x-LANG2)*(x-LANG2)*10^6/(2*E*INERTIE*10^4)))</f>
        <v>-0.00012472323704333047</v>
      </c>
      <c r="E43" s="22">
        <f aca="true" t="shared" si="8" ref="E43:E74">IF(x&lt;LANG2,1000*(FORCE2*(PORTEE-LANG2)*x*(x^2-(PORTEE)^2+(PORTEE-LANG2)^2))/(6*E*0.01*INERTIE*PORTEE),1000*(FORCE2*(PORTEE-LANG2)*x*(x^2-(PORTEE)^2+(PORTEE-LANG2)^2))/(6*E*0.01*INERTIE*PORTEE)-1000*(FORCE2*(x-LANG2)^3)/(6*E*0.01*INERTIE))</f>
        <v>-0.4202588728405552</v>
      </c>
    </row>
    <row r="44" spans="1:5" ht="12.75">
      <c r="A44" s="5">
        <f t="shared" si="4"/>
        <v>2.640000000000001</v>
      </c>
      <c r="B44" s="36">
        <f t="shared" si="5"/>
        <v>-425.00000000000006</v>
      </c>
      <c r="C44" s="37">
        <f t="shared" si="6"/>
        <v>1122.0000000000007</v>
      </c>
      <c r="D44" s="38">
        <f t="shared" si="7"/>
        <v>-0.00012096792693288018</v>
      </c>
      <c r="E44" s="22">
        <f t="shared" si="8"/>
        <v>-0.43008728971962634</v>
      </c>
    </row>
    <row r="45" spans="1:5" ht="12.75">
      <c r="A45" s="5">
        <f t="shared" si="4"/>
        <v>2.720000000000001</v>
      </c>
      <c r="B45" s="36">
        <f t="shared" si="5"/>
        <v>-425.00000000000006</v>
      </c>
      <c r="C45" s="37">
        <f t="shared" si="6"/>
        <v>1156.0000000000007</v>
      </c>
      <c r="D45" s="38">
        <f t="shared" si="7"/>
        <v>-0.00011709706881903141</v>
      </c>
      <c r="E45" s="22">
        <f t="shared" si="8"/>
        <v>-0.4396106598697255</v>
      </c>
    </row>
    <row r="46" spans="1:5" ht="12.75">
      <c r="A46" s="5">
        <f t="shared" si="4"/>
        <v>2.800000000000001</v>
      </c>
      <c r="B46" s="36">
        <f t="shared" si="5"/>
        <v>-425.00000000000006</v>
      </c>
      <c r="C46" s="37">
        <f t="shared" si="6"/>
        <v>1190.0000000000007</v>
      </c>
      <c r="D46" s="38">
        <f t="shared" si="7"/>
        <v>-0.00011311066270178417</v>
      </c>
      <c r="E46" s="22">
        <f t="shared" si="8"/>
        <v>-0.4488197394505808</v>
      </c>
    </row>
    <row r="47" spans="1:5" ht="12.75">
      <c r="A47" s="5">
        <f t="shared" si="4"/>
        <v>2.8800000000000012</v>
      </c>
      <c r="B47" s="36">
        <f t="shared" si="5"/>
        <v>-425.00000000000006</v>
      </c>
      <c r="C47" s="37">
        <f t="shared" si="6"/>
        <v>1224.0000000000007</v>
      </c>
      <c r="D47" s="38">
        <f t="shared" si="7"/>
        <v>-0.00010900870858113846</v>
      </c>
      <c r="E47" s="22">
        <f t="shared" si="8"/>
        <v>-0.4577052846219203</v>
      </c>
    </row>
    <row r="48" spans="1:5" ht="12.75">
      <c r="A48" s="5">
        <f t="shared" si="4"/>
        <v>2.9600000000000013</v>
      </c>
      <c r="B48" s="36">
        <f t="shared" si="5"/>
        <v>-425.00000000000006</v>
      </c>
      <c r="C48" s="37">
        <f t="shared" si="6"/>
        <v>1258.0000000000007</v>
      </c>
      <c r="D48" s="38">
        <f t="shared" si="7"/>
        <v>-0.00010479120645709424</v>
      </c>
      <c r="E48" s="22">
        <f t="shared" si="8"/>
        <v>-0.4662580515434722</v>
      </c>
    </row>
    <row r="49" spans="1:5" ht="12.75">
      <c r="A49" s="5">
        <f t="shared" si="4"/>
        <v>3.0400000000000014</v>
      </c>
      <c r="B49" s="36">
        <f t="shared" si="5"/>
        <v>-425.00000000000006</v>
      </c>
      <c r="C49" s="37">
        <f t="shared" si="6"/>
        <v>1292.0000000000007</v>
      </c>
      <c r="D49" s="38">
        <f t="shared" si="7"/>
        <v>-0.00010045815632965158</v>
      </c>
      <c r="E49" s="22">
        <f t="shared" si="8"/>
        <v>-0.47446879637496486</v>
      </c>
    </row>
    <row r="50" spans="1:5" ht="12.75">
      <c r="A50" s="5">
        <f t="shared" si="4"/>
        <v>3.1200000000000014</v>
      </c>
      <c r="B50" s="36">
        <f t="shared" si="5"/>
        <v>-425.00000000000006</v>
      </c>
      <c r="C50" s="37">
        <f t="shared" si="6"/>
        <v>1326.0000000000007</v>
      </c>
      <c r="D50" s="38">
        <f t="shared" si="7"/>
        <v>-9.600955819881045E-05</v>
      </c>
      <c r="E50" s="22">
        <f t="shared" si="8"/>
        <v>-0.48232827527612593</v>
      </c>
    </row>
    <row r="51" spans="1:5" ht="12.75">
      <c r="A51" s="5">
        <f t="shared" si="4"/>
        <v>3.2000000000000015</v>
      </c>
      <c r="B51" s="36">
        <f t="shared" si="5"/>
        <v>-425.00000000000006</v>
      </c>
      <c r="C51" s="37">
        <f t="shared" si="6"/>
        <v>1360.000000000001</v>
      </c>
      <c r="D51" s="38">
        <f t="shared" si="7"/>
        <v>-9.144541206457088E-05</v>
      </c>
      <c r="E51" s="22">
        <f t="shared" si="8"/>
        <v>-0.48982724440668385</v>
      </c>
    </row>
    <row r="52" spans="1:5" ht="12.75">
      <c r="A52" s="5">
        <f t="shared" si="4"/>
        <v>3.2800000000000016</v>
      </c>
      <c r="B52" s="36">
        <f t="shared" si="5"/>
        <v>-425.00000000000006</v>
      </c>
      <c r="C52" s="37">
        <f t="shared" si="6"/>
        <v>1394.000000000001</v>
      </c>
      <c r="D52" s="38">
        <f t="shared" si="7"/>
        <v>-8.67657179269328E-05</v>
      </c>
      <c r="E52" s="22">
        <f t="shared" si="8"/>
        <v>-0.4969564599263667</v>
      </c>
    </row>
    <row r="53" spans="1:5" ht="12.75">
      <c r="A53" s="5">
        <f t="shared" si="4"/>
        <v>3.3600000000000017</v>
      </c>
      <c r="B53" s="36">
        <f t="shared" si="5"/>
        <v>-425.00000000000006</v>
      </c>
      <c r="C53" s="37">
        <f t="shared" si="6"/>
        <v>1428.000000000001</v>
      </c>
      <c r="D53" s="38">
        <f t="shared" si="7"/>
        <v>-8.197047578589625E-05</v>
      </c>
      <c r="E53" s="22">
        <f t="shared" si="8"/>
        <v>-0.5037066779949027</v>
      </c>
    </row>
    <row r="54" spans="1:5" ht="12.75">
      <c r="A54" s="5">
        <f t="shared" si="4"/>
        <v>3.4400000000000017</v>
      </c>
      <c r="B54" s="36">
        <f t="shared" si="5"/>
        <v>-425.00000000000006</v>
      </c>
      <c r="C54" s="37">
        <f t="shared" si="6"/>
        <v>1462.000000000001</v>
      </c>
      <c r="D54" s="38">
        <f t="shared" si="7"/>
        <v>-7.705968564146125E-05</v>
      </c>
      <c r="E54" s="22">
        <f t="shared" si="8"/>
        <v>-0.5100686547720195</v>
      </c>
    </row>
    <row r="55" spans="1:5" ht="12.75">
      <c r="A55" s="5">
        <f t="shared" si="4"/>
        <v>3.520000000000002</v>
      </c>
      <c r="B55" s="36">
        <f t="shared" si="5"/>
        <v>-425.00000000000006</v>
      </c>
      <c r="C55" s="37">
        <f t="shared" si="6"/>
        <v>1496.000000000001</v>
      </c>
      <c r="D55" s="38">
        <f t="shared" si="7"/>
        <v>-7.203334749362776E-05</v>
      </c>
      <c r="E55" s="22">
        <f t="shared" si="8"/>
        <v>-0.5160331464174457</v>
      </c>
    </row>
    <row r="56" spans="1:5" ht="12.75">
      <c r="A56" s="5">
        <f t="shared" si="4"/>
        <v>3.600000000000002</v>
      </c>
      <c r="B56" s="36">
        <f t="shared" si="5"/>
        <v>-425.00000000000006</v>
      </c>
      <c r="C56" s="37">
        <f t="shared" si="6"/>
        <v>1530.000000000001</v>
      </c>
      <c r="D56" s="38">
        <f t="shared" si="7"/>
        <v>-6.689146134239582E-05</v>
      </c>
      <c r="E56" s="22">
        <f t="shared" si="8"/>
        <v>-0.5215909090909092</v>
      </c>
    </row>
    <row r="57" spans="1:5" ht="12.75">
      <c r="A57" s="5">
        <f t="shared" si="4"/>
        <v>3.680000000000002</v>
      </c>
      <c r="B57" s="36">
        <f t="shared" si="5"/>
        <v>-425.00000000000006</v>
      </c>
      <c r="C57" s="37">
        <f t="shared" si="6"/>
        <v>1564.0000000000011</v>
      </c>
      <c r="D57" s="38">
        <f t="shared" si="7"/>
        <v>-6.163402718776539E-05</v>
      </c>
      <c r="E57" s="22">
        <f t="shared" si="8"/>
        <v>-0.5267326989521385</v>
      </c>
    </row>
    <row r="58" spans="1:5" ht="12.75">
      <c r="A58" s="5">
        <f t="shared" si="4"/>
        <v>3.760000000000002</v>
      </c>
      <c r="B58" s="36">
        <f t="shared" si="5"/>
        <v>-425.00000000000006</v>
      </c>
      <c r="C58" s="37">
        <f t="shared" si="6"/>
        <v>1598.0000000000011</v>
      </c>
      <c r="D58" s="38">
        <f t="shared" si="7"/>
        <v>-5.626104502973649E-05</v>
      </c>
      <c r="E58" s="22">
        <f t="shared" si="8"/>
        <v>-0.5314492721608611</v>
      </c>
    </row>
    <row r="59" spans="1:5" ht="12.75">
      <c r="A59" s="5">
        <f t="shared" si="4"/>
        <v>3.840000000000002</v>
      </c>
      <c r="B59" s="36">
        <f t="shared" si="5"/>
        <v>-425.00000000000006</v>
      </c>
      <c r="C59" s="37">
        <f t="shared" si="6"/>
        <v>1632.0000000000011</v>
      </c>
      <c r="D59" s="38">
        <f t="shared" si="7"/>
        <v>-5.0772514868309135E-05</v>
      </c>
      <c r="E59" s="22">
        <f t="shared" si="8"/>
        <v>-0.5357313848768056</v>
      </c>
    </row>
    <row r="60" spans="1:5" ht="12.75">
      <c r="A60" s="5">
        <f t="shared" si="4"/>
        <v>3.920000000000002</v>
      </c>
      <c r="B60" s="36">
        <f t="shared" si="5"/>
        <v>-425.00000000000006</v>
      </c>
      <c r="C60" s="37">
        <f t="shared" si="6"/>
        <v>1666.0000000000011</v>
      </c>
      <c r="D60" s="38">
        <f t="shared" si="7"/>
        <v>-4.516843670348328E-05</v>
      </c>
      <c r="E60" s="22">
        <f t="shared" si="8"/>
        <v>-0.5395697932597</v>
      </c>
    </row>
    <row r="61" spans="1:5" ht="12.75">
      <c r="A61" s="5">
        <f t="shared" si="4"/>
        <v>4.000000000000002</v>
      </c>
      <c r="B61" s="36">
        <f t="shared" si="5"/>
        <v>-425.00000000000006</v>
      </c>
      <c r="C61" s="37">
        <f t="shared" si="6"/>
        <v>1700.000000000001</v>
      </c>
      <c r="D61" s="38">
        <f t="shared" si="7"/>
        <v>-3.9448810535259E-05</v>
      </c>
      <c r="E61" s="22">
        <f t="shared" si="8"/>
        <v>-0.5429552534692723</v>
      </c>
    </row>
    <row r="62" spans="1:5" ht="12.75">
      <c r="A62" s="5">
        <f t="shared" si="4"/>
        <v>4.080000000000002</v>
      </c>
      <c r="B62" s="36">
        <f t="shared" si="5"/>
        <v>-425.00000000000006</v>
      </c>
      <c r="C62" s="37">
        <f t="shared" si="6"/>
        <v>1734.000000000001</v>
      </c>
      <c r="D62" s="38">
        <f t="shared" si="7"/>
        <v>-3.361363636363623E-05</v>
      </c>
      <c r="E62" s="22">
        <f t="shared" si="8"/>
        <v>-0.5458785216652507</v>
      </c>
    </row>
    <row r="63" spans="1:5" ht="12.75">
      <c r="A63" s="5">
        <f t="shared" si="4"/>
        <v>4.160000000000002</v>
      </c>
      <c r="B63" s="36">
        <f t="shared" si="5"/>
        <v>-425.00000000000006</v>
      </c>
      <c r="C63" s="37">
        <f t="shared" si="6"/>
        <v>1768.0000000000011</v>
      </c>
      <c r="D63" s="38">
        <f t="shared" si="7"/>
        <v>-2.766291418861497E-05</v>
      </c>
      <c r="E63" s="22">
        <f t="shared" si="8"/>
        <v>-0.5483303540073636</v>
      </c>
    </row>
    <row r="64" spans="1:5" ht="12.75">
      <c r="A64" s="5">
        <f t="shared" si="4"/>
        <v>4.240000000000002</v>
      </c>
      <c r="B64" s="36">
        <f t="shared" si="5"/>
        <v>-425.00000000000006</v>
      </c>
      <c r="C64" s="37">
        <f t="shared" si="6"/>
        <v>1802.0000000000011</v>
      </c>
      <c r="D64" s="38">
        <f t="shared" si="7"/>
        <v>-2.1596644010195257E-05</v>
      </c>
      <c r="E64" s="22">
        <f t="shared" si="8"/>
        <v>-0.5503015066553385</v>
      </c>
    </row>
    <row r="65" spans="1:5" ht="12.75">
      <c r="A65" s="5">
        <f t="shared" si="4"/>
        <v>4.320000000000002</v>
      </c>
      <c r="B65" s="36">
        <f t="shared" si="5"/>
        <v>-425.00000000000006</v>
      </c>
      <c r="C65" s="37">
        <f t="shared" si="6"/>
        <v>1836.0000000000011</v>
      </c>
      <c r="D65" s="38">
        <f t="shared" si="7"/>
        <v>-1.5414825828377052E-05</v>
      </c>
      <c r="E65" s="22">
        <f t="shared" si="8"/>
        <v>-0.551782735768904</v>
      </c>
    </row>
    <row r="66" spans="1:5" ht="12.75">
      <c r="A66" s="5">
        <f t="shared" si="4"/>
        <v>4.400000000000002</v>
      </c>
      <c r="B66" s="36">
        <f t="shared" si="5"/>
        <v>-425.00000000000006</v>
      </c>
      <c r="C66" s="37">
        <f t="shared" si="6"/>
        <v>1870.0000000000011</v>
      </c>
      <c r="D66" s="38">
        <f t="shared" si="7"/>
        <v>-9.117459643160423E-06</v>
      </c>
      <c r="E66" s="22">
        <f t="shared" si="8"/>
        <v>-0.5527647975077883</v>
      </c>
    </row>
    <row r="67" spans="1:5" ht="12.75">
      <c r="A67" s="5">
        <f t="shared" si="4"/>
        <v>4.480000000000002</v>
      </c>
      <c r="B67" s="36">
        <f t="shared" si="5"/>
        <v>-425.00000000000006</v>
      </c>
      <c r="C67" s="37">
        <f t="shared" si="6"/>
        <v>1904.0000000000011</v>
      </c>
      <c r="D67" s="38">
        <f t="shared" si="7"/>
        <v>-2.704545454545276E-06</v>
      </c>
      <c r="E67" s="22">
        <f t="shared" si="8"/>
        <v>-0.5532384480317191</v>
      </c>
    </row>
    <row r="68" spans="1:5" ht="12.75">
      <c r="A68" s="5">
        <f t="shared" si="4"/>
        <v>4.560000000000002</v>
      </c>
      <c r="B68" s="36">
        <f t="shared" si="5"/>
        <v>-425.00000000000006</v>
      </c>
      <c r="C68" s="37">
        <f t="shared" si="6"/>
        <v>1938.0000000000011</v>
      </c>
      <c r="D68" s="38">
        <f t="shared" si="7"/>
        <v>3.823916737468319E-06</v>
      </c>
      <c r="E68" s="22">
        <f t="shared" si="8"/>
        <v>-0.5531944435004249</v>
      </c>
    </row>
    <row r="69" spans="1:5" ht="12.75">
      <c r="A69" s="5">
        <f t="shared" si="4"/>
        <v>4.640000000000002</v>
      </c>
      <c r="B69" s="36">
        <f t="shared" si="5"/>
        <v>-425.00000000000006</v>
      </c>
      <c r="C69" s="37">
        <f t="shared" si="6"/>
        <v>1972.0000000000014</v>
      </c>
      <c r="D69" s="38">
        <f t="shared" si="7"/>
        <v>1.046792693288043E-05</v>
      </c>
      <c r="E69" s="22">
        <f t="shared" si="8"/>
        <v>-0.5526235400736335</v>
      </c>
    </row>
    <row r="70" spans="1:5" ht="12.75">
      <c r="A70" s="5">
        <f t="shared" si="4"/>
        <v>4.720000000000002</v>
      </c>
      <c r="B70" s="36">
        <f t="shared" si="5"/>
        <v>-425.00000000000006</v>
      </c>
      <c r="C70" s="37">
        <f t="shared" si="6"/>
        <v>2006.0000000000014</v>
      </c>
      <c r="D70" s="38">
        <f t="shared" si="7"/>
        <v>1.7227485131690966E-05</v>
      </c>
      <c r="E70" s="22">
        <f t="shared" si="8"/>
        <v>-0.5515164939110734</v>
      </c>
    </row>
    <row r="71" spans="1:5" ht="12.75">
      <c r="A71" s="5">
        <f t="shared" si="4"/>
        <v>4.8000000000000025</v>
      </c>
      <c r="B71" s="36">
        <f t="shared" si="5"/>
        <v>-425.00000000000006</v>
      </c>
      <c r="C71" s="37">
        <f t="shared" si="6"/>
        <v>2040.0000000000014</v>
      </c>
      <c r="D71" s="38">
        <f t="shared" si="7"/>
        <v>2.4102591333899972E-05</v>
      </c>
      <c r="E71" s="22">
        <f t="shared" si="8"/>
        <v>-0.5498640611724724</v>
      </c>
    </row>
    <row r="72" spans="1:5" ht="12.75">
      <c r="A72" s="5">
        <f t="shared" si="4"/>
        <v>4.880000000000003</v>
      </c>
      <c r="B72" s="36">
        <f t="shared" si="5"/>
        <v>-425.00000000000006</v>
      </c>
      <c r="C72" s="37">
        <f t="shared" si="6"/>
        <v>2074.0000000000014</v>
      </c>
      <c r="D72" s="38">
        <f t="shared" si="7"/>
        <v>3.109324553950745E-05</v>
      </c>
      <c r="E72" s="22">
        <f t="shared" si="8"/>
        <v>-0.5476569980175588</v>
      </c>
    </row>
    <row r="73" spans="1:5" ht="12.75">
      <c r="A73" s="5">
        <f t="shared" si="4"/>
        <v>4.960000000000003</v>
      </c>
      <c r="B73" s="36">
        <f t="shared" si="5"/>
        <v>-425.00000000000006</v>
      </c>
      <c r="C73" s="37">
        <f t="shared" si="6"/>
        <v>2108.0000000000014</v>
      </c>
      <c r="D73" s="38">
        <f t="shared" si="7"/>
        <v>3.819944774851345E-05</v>
      </c>
      <c r="E73" s="22">
        <f t="shared" si="8"/>
        <v>-0.5448860606060605</v>
      </c>
    </row>
    <row r="74" spans="1:5" ht="12.75">
      <c r="A74" s="5">
        <f t="shared" si="4"/>
        <v>5.040000000000003</v>
      </c>
      <c r="B74" s="36">
        <f t="shared" si="5"/>
        <v>-425.00000000000006</v>
      </c>
      <c r="C74" s="37">
        <f t="shared" si="6"/>
        <v>2142.0000000000014</v>
      </c>
      <c r="D74" s="38">
        <f t="shared" si="7"/>
        <v>4.542119796091782E-05</v>
      </c>
      <c r="E74" s="22">
        <f t="shared" si="8"/>
        <v>-0.5415420050977059</v>
      </c>
    </row>
    <row r="75" spans="1:5" ht="12.75">
      <c r="A75" s="5">
        <f t="shared" si="4"/>
        <v>5.120000000000003</v>
      </c>
      <c r="B75" s="36">
        <f aca="true" t="shared" si="9" ref="B75:B111">IF(x&lt;LANG2,-FORCE2*(PORTEE-LANG2)/PORTEE,-FORCE2*(PORTEE-LANG2)/PORTEE+FORCE2)</f>
        <v>-425.00000000000006</v>
      </c>
      <c r="C75" s="37">
        <f aca="true" t="shared" si="10" ref="C75:C111">IF(x&lt;LANG2,FORCE2*(PORTEE-LANG2)*x/PORTEE,FORCE2*(PORTEE-LANG2)*x/PORTEE+FORCE2*(LANG2-x))</f>
        <v>2176.0000000000014</v>
      </c>
      <c r="D75" s="38">
        <f aca="true" t="shared" si="11" ref="D75:D111">IF(x&lt;LANG2,(FORCE2*(PORTEE-LANG2)*10^3*(3*(x)^2*10^6-(PORTEE*10^3)^2+(PORTEE*10^3-LANG2*10^3)^2))/(6*E*INERTIE*10^4*PORTEE*10^3),(FORCE2*(PORTEE*10^3-LANG2*10^3)*(3*(x*10^3)^2-(PORTEE*10^3)^2+(PORTEE*10^3-LANG2*10^3)^2))/(6*E*INERTIE*10^4*PORTEE*10^3)-(FORCE2*(x-LANG2)*(x-LANG2)*10^6/(2*E*INERTIE*10^4)))</f>
        <v>5.2758496176720755E-05</v>
      </c>
      <c r="E75" s="22">
        <f aca="true" t="shared" si="12" ref="E75:E111">IF(x&lt;LANG2,1000*(FORCE2*(PORTEE-LANG2)*x*(x^2-(PORTEE)^2+(PORTEE-LANG2)^2))/(6*E*0.01*INERTIE*PORTEE),1000*(FORCE2*(PORTEE-LANG2)*x*(x^2-(PORTEE)^2+(PORTEE-LANG2)^2))/(6*E*0.01*INERTIE*PORTEE)-1000*(FORCE2*(x-LANG2)^3)/(6*E*0.01*INERTIE))</f>
        <v>-0.5376155876522232</v>
      </c>
    </row>
    <row r="76" spans="1:5" ht="12.75">
      <c r="A76" s="5">
        <f aca="true" t="shared" si="13" ref="A76:A111">IF(A75&lt;PORTEE,A75+(PORTEE/100),"")</f>
        <v>5.200000000000003</v>
      </c>
      <c r="B76" s="36">
        <f t="shared" si="9"/>
        <v>-425.00000000000006</v>
      </c>
      <c r="C76" s="37">
        <f t="shared" si="10"/>
        <v>2210.0000000000014</v>
      </c>
      <c r="D76" s="38">
        <f t="shared" si="11"/>
        <v>6.021134239592211E-05</v>
      </c>
      <c r="E76" s="22">
        <f t="shared" si="12"/>
        <v>-0.5330975644293399</v>
      </c>
    </row>
    <row r="77" spans="1:5" ht="12.75">
      <c r="A77" s="5">
        <f t="shared" si="13"/>
        <v>5.280000000000003</v>
      </c>
      <c r="B77" s="36">
        <f t="shared" si="9"/>
        <v>-425.00000000000006</v>
      </c>
      <c r="C77" s="37">
        <f t="shared" si="10"/>
        <v>2244.0000000000014</v>
      </c>
      <c r="D77" s="38">
        <f t="shared" si="11"/>
        <v>6.777973661852199E-05</v>
      </c>
      <c r="E77" s="22">
        <f t="shared" si="12"/>
        <v>-0.5279786915887849</v>
      </c>
    </row>
    <row r="78" spans="1:5" ht="12.75">
      <c r="A78" s="5">
        <f t="shared" si="13"/>
        <v>5.360000000000003</v>
      </c>
      <c r="B78" s="36">
        <f t="shared" si="9"/>
        <v>-425.00000000000006</v>
      </c>
      <c r="C78" s="37">
        <f t="shared" si="10"/>
        <v>2278.0000000000014</v>
      </c>
      <c r="D78" s="38">
        <f t="shared" si="11"/>
        <v>7.546367884452029E-05</v>
      </c>
      <c r="E78" s="22">
        <f t="shared" si="12"/>
        <v>-0.5222497252902858</v>
      </c>
    </row>
    <row r="79" spans="1:5" ht="12.75">
      <c r="A79" s="5">
        <f t="shared" si="13"/>
        <v>5.440000000000003</v>
      </c>
      <c r="B79" s="36">
        <f t="shared" si="9"/>
        <v>-425.00000000000006</v>
      </c>
      <c r="C79" s="37">
        <f t="shared" si="10"/>
        <v>2312.000000000002</v>
      </c>
      <c r="D79" s="38">
        <f t="shared" si="11"/>
        <v>8.326316907391706E-05</v>
      </c>
      <c r="E79" s="22">
        <f t="shared" si="12"/>
        <v>-0.515901421693571</v>
      </c>
    </row>
    <row r="80" spans="1:5" ht="12.75">
      <c r="A80" s="5">
        <f t="shared" si="13"/>
        <v>5.520000000000003</v>
      </c>
      <c r="B80" s="36">
        <f t="shared" si="9"/>
        <v>-425.00000000000006</v>
      </c>
      <c r="C80" s="37">
        <f t="shared" si="10"/>
        <v>2346.000000000002</v>
      </c>
      <c r="D80" s="38">
        <f t="shared" si="11"/>
        <v>9.117820730671226E-05</v>
      </c>
      <c r="E80" s="22">
        <f t="shared" si="12"/>
        <v>-0.5089245369583686</v>
      </c>
    </row>
    <row r="81" spans="1:5" ht="12.75">
      <c r="A81" s="5">
        <f t="shared" si="13"/>
        <v>5.600000000000003</v>
      </c>
      <c r="B81" s="36">
        <f t="shared" si="9"/>
        <v>-425.00000000000006</v>
      </c>
      <c r="C81" s="37">
        <f t="shared" si="10"/>
        <v>2380.000000000002</v>
      </c>
      <c r="D81" s="38">
        <f t="shared" si="11"/>
        <v>9.920879354290603E-05</v>
      </c>
      <c r="E81" s="22">
        <f t="shared" si="12"/>
        <v>-0.5013098272444064</v>
      </c>
    </row>
    <row r="82" spans="1:5" ht="12.75">
      <c r="A82" s="5">
        <f t="shared" si="13"/>
        <v>5.680000000000003</v>
      </c>
      <c r="B82" s="36">
        <f t="shared" si="9"/>
        <v>-425.00000000000006</v>
      </c>
      <c r="C82" s="37">
        <f t="shared" si="10"/>
        <v>2414.000000000002</v>
      </c>
      <c r="D82" s="38">
        <f t="shared" si="11"/>
        <v>0.00010735492778249821</v>
      </c>
      <c r="E82" s="22">
        <f t="shared" si="12"/>
        <v>-0.49304804871141295</v>
      </c>
    </row>
    <row r="83" spans="1:5" ht="12.75">
      <c r="A83" s="5">
        <f t="shared" si="13"/>
        <v>5.760000000000003</v>
      </c>
      <c r="B83" s="36">
        <f t="shared" si="9"/>
        <v>-425.00000000000006</v>
      </c>
      <c r="C83" s="37">
        <f t="shared" si="10"/>
        <v>2448.000000000002</v>
      </c>
      <c r="D83" s="38">
        <f t="shared" si="11"/>
        <v>0.0001156166100254889</v>
      </c>
      <c r="E83" s="22">
        <f t="shared" si="12"/>
        <v>-0.48412995751911597</v>
      </c>
    </row>
    <row r="84" spans="1:5" ht="12.75">
      <c r="A84" s="5">
        <f t="shared" si="13"/>
        <v>5.840000000000003</v>
      </c>
      <c r="B84" s="36">
        <f t="shared" si="9"/>
        <v>-425.00000000000006</v>
      </c>
      <c r="C84" s="37">
        <f t="shared" si="10"/>
        <v>2482.000000000002</v>
      </c>
      <c r="D84" s="38">
        <f t="shared" si="11"/>
        <v>0.00012399384027187804</v>
      </c>
      <c r="E84" s="22">
        <f t="shared" si="12"/>
        <v>-0.47454630982724405</v>
      </c>
    </row>
    <row r="85" spans="1:5" ht="12.75">
      <c r="A85" s="5">
        <f t="shared" si="13"/>
        <v>5.9200000000000035</v>
      </c>
      <c r="B85" s="36">
        <f t="shared" si="9"/>
        <v>-425.00000000000006</v>
      </c>
      <c r="C85" s="37">
        <f t="shared" si="10"/>
        <v>2516.000000000002</v>
      </c>
      <c r="D85" s="38">
        <f t="shared" si="11"/>
        <v>0.00013248661852166565</v>
      </c>
      <c r="E85" s="22">
        <f t="shared" si="12"/>
        <v>-0.464287861795525</v>
      </c>
    </row>
    <row r="86" spans="1:5" ht="12.75">
      <c r="A86" s="5">
        <f t="shared" si="13"/>
        <v>6.0000000000000036</v>
      </c>
      <c r="B86" s="36">
        <f t="shared" si="9"/>
        <v>-425.00000000000006</v>
      </c>
      <c r="C86" s="37">
        <f t="shared" si="10"/>
        <v>2550.000000000002</v>
      </c>
      <c r="D86" s="38">
        <f t="shared" si="11"/>
        <v>0.00014109494477485172</v>
      </c>
      <c r="E86" s="22">
        <f t="shared" si="12"/>
        <v>-0.4533453695836869</v>
      </c>
    </row>
    <row r="87" spans="1:5" ht="12.75">
      <c r="A87" s="5">
        <f t="shared" si="13"/>
        <v>6.080000000000004</v>
      </c>
      <c r="B87" s="36">
        <f t="shared" si="9"/>
        <v>-425.00000000000006</v>
      </c>
      <c r="C87" s="37">
        <f t="shared" si="10"/>
        <v>2584.000000000002</v>
      </c>
      <c r="D87" s="38">
        <f t="shared" si="11"/>
        <v>0.00014981881903143625</v>
      </c>
      <c r="E87" s="22">
        <f t="shared" si="12"/>
        <v>-0.44170958935145804</v>
      </c>
    </row>
    <row r="88" spans="1:5" ht="12.75">
      <c r="A88" s="5">
        <f t="shared" si="13"/>
        <v>6.160000000000004</v>
      </c>
      <c r="B88" s="36">
        <f t="shared" si="9"/>
        <v>-425.00000000000006</v>
      </c>
      <c r="C88" s="37">
        <f t="shared" si="10"/>
        <v>2618.000000000002</v>
      </c>
      <c r="D88" s="38">
        <f t="shared" si="11"/>
        <v>0.00015865824129141932</v>
      </c>
      <c r="E88" s="22">
        <f t="shared" si="12"/>
        <v>-0.4293712772585664</v>
      </c>
    </row>
    <row r="89" spans="1:5" ht="12.75">
      <c r="A89" s="5">
        <f t="shared" si="13"/>
        <v>6.240000000000004</v>
      </c>
      <c r="B89" s="36">
        <f t="shared" si="9"/>
        <v>-425.00000000000006</v>
      </c>
      <c r="C89" s="37">
        <f t="shared" si="10"/>
        <v>2652.000000000002</v>
      </c>
      <c r="D89" s="38">
        <f t="shared" si="11"/>
        <v>0.00016761321155480075</v>
      </c>
      <c r="E89" s="22">
        <f t="shared" si="12"/>
        <v>-0.41632118946474034</v>
      </c>
    </row>
    <row r="90" spans="1:5" ht="12.75">
      <c r="A90" s="5">
        <f t="shared" si="13"/>
        <v>6.320000000000004</v>
      </c>
      <c r="B90" s="36">
        <f t="shared" si="9"/>
        <v>1575</v>
      </c>
      <c r="C90" s="37">
        <f t="shared" si="10"/>
        <v>2645.9999999999936</v>
      </c>
      <c r="D90" s="38">
        <f t="shared" si="11"/>
        <v>0.00017666673746813974</v>
      </c>
      <c r="E90" s="22">
        <f t="shared" si="12"/>
        <v>-0.4025501954120639</v>
      </c>
    </row>
    <row r="91" spans="1:5" ht="12.75">
      <c r="A91" s="5">
        <f t="shared" si="13"/>
        <v>6.400000000000004</v>
      </c>
      <c r="B91" s="36">
        <f t="shared" si="9"/>
        <v>1575</v>
      </c>
      <c r="C91" s="37">
        <f t="shared" si="10"/>
        <v>2519.9999999999936</v>
      </c>
      <c r="D91" s="38">
        <f t="shared" si="11"/>
        <v>0.0001854449872557353</v>
      </c>
      <c r="E91" s="22">
        <f t="shared" si="12"/>
        <v>-0.38806287170773074</v>
      </c>
    </row>
    <row r="92" spans="1:5" ht="12.75">
      <c r="A92" s="5">
        <f t="shared" si="13"/>
        <v>6.480000000000004</v>
      </c>
      <c r="B92" s="36">
        <f t="shared" si="9"/>
        <v>1575</v>
      </c>
      <c r="C92" s="37">
        <f t="shared" si="10"/>
        <v>2393.999999999994</v>
      </c>
      <c r="D92" s="38">
        <f t="shared" si="11"/>
        <v>0.00019379502973661887</v>
      </c>
      <c r="E92" s="22">
        <f t="shared" si="12"/>
        <v>-0.3728904163126586</v>
      </c>
    </row>
    <row r="93" spans="1:5" ht="12.75">
      <c r="A93" s="5">
        <f t="shared" si="13"/>
        <v>6.560000000000004</v>
      </c>
      <c r="B93" s="36">
        <f t="shared" si="9"/>
        <v>1575</v>
      </c>
      <c r="C93" s="37">
        <f t="shared" si="10"/>
        <v>2267.9999999999936</v>
      </c>
      <c r="D93" s="38">
        <f t="shared" si="11"/>
        <v>0.00020171686491079048</v>
      </c>
      <c r="E93" s="22">
        <f t="shared" si="12"/>
        <v>-0.35706708581138424</v>
      </c>
    </row>
    <row r="94" spans="1:5" ht="12.75">
      <c r="A94" s="5">
        <f t="shared" si="13"/>
        <v>6.640000000000004</v>
      </c>
      <c r="B94" s="36">
        <f t="shared" si="9"/>
        <v>1575</v>
      </c>
      <c r="C94" s="37">
        <f t="shared" si="10"/>
        <v>2141.9999999999936</v>
      </c>
      <c r="D94" s="38">
        <f t="shared" si="11"/>
        <v>0.00020921049277825018</v>
      </c>
      <c r="E94" s="22">
        <f t="shared" si="12"/>
        <v>-0.34062713678844436</v>
      </c>
    </row>
    <row r="95" spans="1:5" ht="12.75">
      <c r="A95" s="5">
        <f t="shared" si="13"/>
        <v>6.720000000000004</v>
      </c>
      <c r="B95" s="36">
        <f t="shared" si="9"/>
        <v>1575</v>
      </c>
      <c r="C95" s="37">
        <f t="shared" si="10"/>
        <v>2015.9999999999936</v>
      </c>
      <c r="D95" s="38">
        <f t="shared" si="11"/>
        <v>0.00021627591333899781</v>
      </c>
      <c r="E95" s="22">
        <f t="shared" si="12"/>
        <v>-0.3236048258283763</v>
      </c>
    </row>
    <row r="96" spans="1:5" ht="12.75">
      <c r="A96" s="5">
        <f t="shared" si="13"/>
        <v>6.800000000000004</v>
      </c>
      <c r="B96" s="36">
        <f t="shared" si="9"/>
        <v>1575</v>
      </c>
      <c r="C96" s="37">
        <f t="shared" si="10"/>
        <v>1889.9999999999934</v>
      </c>
      <c r="D96" s="38">
        <f t="shared" si="11"/>
        <v>0.00022291312659303349</v>
      </c>
      <c r="E96" s="22">
        <f t="shared" si="12"/>
        <v>-0.30603440951571703</v>
      </c>
    </row>
    <row r="97" spans="1:5" ht="12.75">
      <c r="A97" s="5">
        <f t="shared" si="13"/>
        <v>6.880000000000004</v>
      </c>
      <c r="B97" s="36">
        <f t="shared" si="9"/>
        <v>1575</v>
      </c>
      <c r="C97" s="37">
        <f t="shared" si="10"/>
        <v>1763.9999999999932</v>
      </c>
      <c r="D97" s="38">
        <f t="shared" si="11"/>
        <v>0.00022912213254035714</v>
      </c>
      <c r="E97" s="22">
        <f t="shared" si="12"/>
        <v>-0.2879501444350033</v>
      </c>
    </row>
    <row r="98" spans="1:5" ht="12.75">
      <c r="A98" s="5">
        <f t="shared" si="13"/>
        <v>6.960000000000004</v>
      </c>
      <c r="B98" s="36">
        <f t="shared" si="9"/>
        <v>1575</v>
      </c>
      <c r="C98" s="37">
        <f t="shared" si="10"/>
        <v>1637.9999999999932</v>
      </c>
      <c r="D98" s="38">
        <f t="shared" si="11"/>
        <v>0.0002349029311809689</v>
      </c>
      <c r="E98" s="22">
        <f t="shared" si="12"/>
        <v>-0.2693862871707722</v>
      </c>
    </row>
    <row r="99" spans="1:5" ht="12.75">
      <c r="A99" s="5">
        <f t="shared" si="13"/>
        <v>7.0400000000000045</v>
      </c>
      <c r="B99" s="36">
        <f t="shared" si="9"/>
        <v>1575</v>
      </c>
      <c r="C99" s="37">
        <f t="shared" si="10"/>
        <v>1511.999999999993</v>
      </c>
      <c r="D99" s="38">
        <f t="shared" si="11"/>
        <v>0.00024025552251486862</v>
      </c>
      <c r="E99" s="22">
        <f t="shared" si="12"/>
        <v>-0.2503770943075606</v>
      </c>
    </row>
    <row r="100" spans="1:5" ht="12.75">
      <c r="A100" s="5">
        <f t="shared" si="13"/>
        <v>7.1200000000000045</v>
      </c>
      <c r="B100" s="36">
        <f t="shared" si="9"/>
        <v>1575</v>
      </c>
      <c r="C100" s="37">
        <f t="shared" si="10"/>
        <v>1385.9999999999927</v>
      </c>
      <c r="D100" s="38">
        <f t="shared" si="11"/>
        <v>0.00024517990654205637</v>
      </c>
      <c r="E100" s="22">
        <f t="shared" si="12"/>
        <v>-0.23095682242990542</v>
      </c>
    </row>
    <row r="101" spans="1:5" ht="12.75">
      <c r="A101" s="5">
        <f t="shared" si="13"/>
        <v>7.200000000000005</v>
      </c>
      <c r="B101" s="36">
        <f t="shared" si="9"/>
        <v>1575</v>
      </c>
      <c r="C101" s="37">
        <f t="shared" si="10"/>
        <v>1259.9999999999927</v>
      </c>
      <c r="D101" s="38">
        <f t="shared" si="11"/>
        <v>0.0002496760832625321</v>
      </c>
      <c r="E101" s="22">
        <f t="shared" si="12"/>
        <v>-0.21115972812234376</v>
      </c>
    </row>
    <row r="102" spans="1:5" ht="12.75">
      <c r="A102" s="5">
        <f t="shared" si="13"/>
        <v>7.280000000000005</v>
      </c>
      <c r="B102" s="36">
        <f t="shared" si="9"/>
        <v>1575</v>
      </c>
      <c r="C102" s="37">
        <f t="shared" si="10"/>
        <v>1133.9999999999925</v>
      </c>
      <c r="D102" s="38">
        <f t="shared" si="11"/>
        <v>0.00025374405267629586</v>
      </c>
      <c r="E102" s="22">
        <f t="shared" si="12"/>
        <v>-0.19102006796941262</v>
      </c>
    </row>
    <row r="103" spans="1:5" ht="12.75">
      <c r="A103" s="5">
        <f t="shared" si="13"/>
        <v>7.360000000000005</v>
      </c>
      <c r="B103" s="36">
        <f t="shared" si="9"/>
        <v>1575</v>
      </c>
      <c r="C103" s="37">
        <f t="shared" si="10"/>
        <v>1007.9999999999923</v>
      </c>
      <c r="D103" s="38">
        <f t="shared" si="11"/>
        <v>0.00025738381478334764</v>
      </c>
      <c r="E103" s="22">
        <f t="shared" si="12"/>
        <v>-0.1705720985556488</v>
      </c>
    </row>
    <row r="104" spans="1:5" ht="12.75">
      <c r="A104" s="5">
        <f t="shared" si="13"/>
        <v>7.440000000000005</v>
      </c>
      <c r="B104" s="36">
        <f t="shared" si="9"/>
        <v>1575</v>
      </c>
      <c r="C104" s="37">
        <f t="shared" si="10"/>
        <v>881.9999999999923</v>
      </c>
      <c r="D104" s="38">
        <f t="shared" si="11"/>
        <v>0.00026059536958368746</v>
      </c>
      <c r="E104" s="22">
        <f t="shared" si="12"/>
        <v>-0.14985007646558926</v>
      </c>
    </row>
    <row r="105" spans="1:5" ht="12.75">
      <c r="A105" s="5">
        <f t="shared" si="13"/>
        <v>7.520000000000005</v>
      </c>
      <c r="B105" s="36">
        <f t="shared" si="9"/>
        <v>1575</v>
      </c>
      <c r="C105" s="37">
        <f t="shared" si="10"/>
        <v>755.9999999999927</v>
      </c>
      <c r="D105" s="38">
        <f t="shared" si="11"/>
        <v>0.00026337871707731526</v>
      </c>
      <c r="E105" s="22">
        <f t="shared" si="12"/>
        <v>-0.128888258283771</v>
      </c>
    </row>
    <row r="106" spans="1:5" ht="12.75">
      <c r="A106" s="5">
        <f t="shared" si="13"/>
        <v>7.600000000000005</v>
      </c>
      <c r="B106" s="36">
        <f t="shared" si="9"/>
        <v>1575</v>
      </c>
      <c r="C106" s="37">
        <f t="shared" si="10"/>
        <v>629.9999999999923</v>
      </c>
      <c r="D106" s="38">
        <f t="shared" si="11"/>
        <v>0.00026573385726423116</v>
      </c>
      <c r="E106" s="22">
        <f t="shared" si="12"/>
        <v>-0.10772090059473105</v>
      </c>
    </row>
    <row r="107" spans="1:5" ht="12.75">
      <c r="A107" s="5">
        <f t="shared" si="13"/>
        <v>7.680000000000005</v>
      </c>
      <c r="B107" s="36">
        <f t="shared" si="9"/>
        <v>1575</v>
      </c>
      <c r="C107" s="37">
        <f t="shared" si="10"/>
        <v>503.99999999999227</v>
      </c>
      <c r="D107" s="38">
        <f t="shared" si="11"/>
        <v>0.0002676607901444351</v>
      </c>
      <c r="E107" s="22">
        <f t="shared" si="12"/>
        <v>-0.08638225998300633</v>
      </c>
    </row>
    <row r="108" spans="1:5" ht="12.75">
      <c r="A108" s="5">
        <f t="shared" si="13"/>
        <v>7.760000000000005</v>
      </c>
      <c r="B108" s="36">
        <f t="shared" si="9"/>
        <v>1575</v>
      </c>
      <c r="C108" s="37">
        <f t="shared" si="10"/>
        <v>377.99999999999227</v>
      </c>
      <c r="D108" s="38">
        <f t="shared" si="11"/>
        <v>0.000269159515717927</v>
      </c>
      <c r="E108" s="22">
        <f t="shared" si="12"/>
        <v>-0.06490659303313365</v>
      </c>
    </row>
    <row r="109" spans="1:5" ht="12.75">
      <c r="A109" s="5">
        <f t="shared" si="13"/>
        <v>7.840000000000005</v>
      </c>
      <c r="B109" s="36">
        <f t="shared" si="9"/>
        <v>1575</v>
      </c>
      <c r="C109" s="37">
        <f t="shared" si="10"/>
        <v>251.99999999999181</v>
      </c>
      <c r="D109" s="38">
        <f t="shared" si="11"/>
        <v>0.0002702300339847069</v>
      </c>
      <c r="E109" s="22">
        <f t="shared" si="12"/>
        <v>-0.04332815632965028</v>
      </c>
    </row>
    <row r="110" spans="1:5" ht="12.75">
      <c r="A110" s="5">
        <f t="shared" si="13"/>
        <v>7.920000000000005</v>
      </c>
      <c r="B110" s="36">
        <f t="shared" si="9"/>
        <v>1575</v>
      </c>
      <c r="C110" s="37">
        <f t="shared" si="10"/>
        <v>125.99999999999181</v>
      </c>
      <c r="D110" s="38">
        <f t="shared" si="11"/>
        <v>0.0002708723449447749</v>
      </c>
      <c r="E110" s="22">
        <f t="shared" si="12"/>
        <v>-0.02168120645709288</v>
      </c>
    </row>
    <row r="111" spans="1:5" ht="12.75">
      <c r="A111" s="5">
        <f t="shared" si="13"/>
        <v>8.000000000000005</v>
      </c>
      <c r="B111" s="36">
        <f t="shared" si="9"/>
        <v>1575</v>
      </c>
      <c r="C111" s="37">
        <f t="shared" si="10"/>
        <v>-8.185452315956354E-12</v>
      </c>
      <c r="D111" s="38">
        <f t="shared" si="11"/>
        <v>0.0002710864485981309</v>
      </c>
      <c r="E111" s="22">
        <f t="shared" si="12"/>
        <v>1.4432899320127035E-15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9:E111"/>
  <sheetViews>
    <sheetView workbookViewId="0" topLeftCell="A1">
      <selection activeCell="A9" sqref="A9:E111"/>
    </sheetView>
  </sheetViews>
  <sheetFormatPr defaultColWidth="11.421875" defaultRowHeight="12.75"/>
  <sheetData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36">
        <f aca="true" t="shared" si="0" ref="B11:B42">IF(x&lt;LANG3,-FORCE3*(PORTEE-LANG3)/PORTEE,-FORCE3*(PORTEE-LANG3)/PORTEE+FORCE3)</f>
        <v>0</v>
      </c>
      <c r="C11" s="37">
        <f aca="true" t="shared" si="1" ref="C11:C42">IF(x&lt;LANG3,FORCE3*(PORTEE-LANG3)*x/PORTEE,FORCE3*(PORTEE-LANG3)*x/PORTEE+FORCE3*(LANG3-x))</f>
        <v>0</v>
      </c>
      <c r="D11" s="38">
        <f aca="true" t="shared" si="2" ref="D11:D42">IF(x&lt;LANG3,(FORCE3*(PORTEE-LANG3)*10^3*(3*(x)^2*10^6-(PORTEE*10^3)^2+(PORTEE*10^3-LANG3*10^3)^2))/(6*E*INERTIE*10^4*PORTEE*10^3),(FORCE3*(PORTEE*10^3-LANG3*10^3)*(3*(x*10^3)^2-(PORTEE*10^3)^2+(PORTEE*10^3-LANG3*10^3)^2))/(6*E*INERTIE*10^4*PORTEE*10^3)-(FORCE3*(x-LANG3)*(x-LANG3)*10^6/(2*E*INERTIE*10^4)))</f>
        <v>0</v>
      </c>
      <c r="E11" s="22">
        <f aca="true" t="shared" si="3" ref="E11:E42">IF(x&lt;LANG3,1000*(FORCE3*(PORTEE-LANG3)*x*(x^2-(PORTEE)^2+(PORTEE-LANG3)^2))/(6*E*0.01*INERTIE*PORTEE),1000*(FORCE3*(PORTEE-LANG3)*x*(x^2-(PORTEE)^2+(PORTEE-LANG3)^2))/(6*E*0.01*INERTIE*PORTEE)-1000*(FORCE3*(x-LANG3)^3)/(6*E*0.01*INERTIE))</f>
        <v>0</v>
      </c>
    </row>
    <row r="12" spans="1:5" ht="12.75">
      <c r="A12" s="5">
        <f aca="true" t="shared" si="4" ref="A12:A75">IF(A11&lt;PORTEE,A11+(PORTEE/100),"")</f>
        <v>0.08</v>
      </c>
      <c r="B12" s="36">
        <f t="shared" si="0"/>
        <v>0</v>
      </c>
      <c r="C12" s="37">
        <f t="shared" si="1"/>
        <v>0</v>
      </c>
      <c r="D12" s="38">
        <f t="shared" si="2"/>
        <v>0</v>
      </c>
      <c r="E12" s="22">
        <f t="shared" si="3"/>
        <v>0</v>
      </c>
    </row>
    <row r="13" spans="1:5" ht="12.75">
      <c r="A13" s="5">
        <f t="shared" si="4"/>
        <v>0.16</v>
      </c>
      <c r="B13" s="36">
        <f t="shared" si="0"/>
        <v>0</v>
      </c>
      <c r="C13" s="37">
        <f t="shared" si="1"/>
        <v>0</v>
      </c>
      <c r="D13" s="38">
        <f t="shared" si="2"/>
        <v>0</v>
      </c>
      <c r="E13" s="22">
        <f t="shared" si="3"/>
        <v>0</v>
      </c>
    </row>
    <row r="14" spans="1:5" ht="12.75">
      <c r="A14" s="5">
        <f t="shared" si="4"/>
        <v>0.24</v>
      </c>
      <c r="B14" s="36">
        <f t="shared" si="0"/>
        <v>0</v>
      </c>
      <c r="C14" s="37">
        <f t="shared" si="1"/>
        <v>0</v>
      </c>
      <c r="D14" s="38">
        <f t="shared" si="2"/>
        <v>0</v>
      </c>
      <c r="E14" s="22">
        <f t="shared" si="3"/>
        <v>0</v>
      </c>
    </row>
    <row r="15" spans="1:5" ht="12.75">
      <c r="A15" s="5">
        <f t="shared" si="4"/>
        <v>0.32</v>
      </c>
      <c r="B15" s="36">
        <f t="shared" si="0"/>
        <v>0</v>
      </c>
      <c r="C15" s="37">
        <f t="shared" si="1"/>
        <v>0</v>
      </c>
      <c r="D15" s="38">
        <f t="shared" si="2"/>
        <v>0</v>
      </c>
      <c r="E15" s="22">
        <f t="shared" si="3"/>
        <v>0</v>
      </c>
    </row>
    <row r="16" spans="1:5" ht="12.75">
      <c r="A16" s="5">
        <f t="shared" si="4"/>
        <v>0.4</v>
      </c>
      <c r="B16" s="36">
        <f t="shared" si="0"/>
        <v>0</v>
      </c>
      <c r="C16" s="37">
        <f t="shared" si="1"/>
        <v>0</v>
      </c>
      <c r="D16" s="38">
        <f t="shared" si="2"/>
        <v>0</v>
      </c>
      <c r="E16" s="22">
        <f t="shared" si="3"/>
        <v>0</v>
      </c>
    </row>
    <row r="17" spans="1:5" ht="12.75">
      <c r="A17" s="5">
        <f t="shared" si="4"/>
        <v>0.48000000000000004</v>
      </c>
      <c r="B17" s="36">
        <f t="shared" si="0"/>
        <v>0</v>
      </c>
      <c r="C17" s="37">
        <f t="shared" si="1"/>
        <v>0</v>
      </c>
      <c r="D17" s="38">
        <f t="shared" si="2"/>
        <v>0</v>
      </c>
      <c r="E17" s="22">
        <f t="shared" si="3"/>
        <v>0</v>
      </c>
    </row>
    <row r="18" spans="1:5" ht="12.75">
      <c r="A18" s="5">
        <f t="shared" si="4"/>
        <v>0.56</v>
      </c>
      <c r="B18" s="36">
        <f t="shared" si="0"/>
        <v>0</v>
      </c>
      <c r="C18" s="37">
        <f t="shared" si="1"/>
        <v>0</v>
      </c>
      <c r="D18" s="38">
        <f t="shared" si="2"/>
        <v>0</v>
      </c>
      <c r="E18" s="22">
        <f t="shared" si="3"/>
        <v>0</v>
      </c>
    </row>
    <row r="19" spans="1:5" ht="12.75">
      <c r="A19" s="5">
        <f t="shared" si="4"/>
        <v>0.64</v>
      </c>
      <c r="B19" s="36">
        <f t="shared" si="0"/>
        <v>0</v>
      </c>
      <c r="C19" s="37">
        <f t="shared" si="1"/>
        <v>0</v>
      </c>
      <c r="D19" s="38">
        <f t="shared" si="2"/>
        <v>0</v>
      </c>
      <c r="E19" s="22">
        <f t="shared" si="3"/>
        <v>0</v>
      </c>
    </row>
    <row r="20" spans="1:5" ht="12.75">
      <c r="A20" s="5">
        <f t="shared" si="4"/>
        <v>0.72</v>
      </c>
      <c r="B20" s="36">
        <f t="shared" si="0"/>
        <v>0</v>
      </c>
      <c r="C20" s="37">
        <f t="shared" si="1"/>
        <v>0</v>
      </c>
      <c r="D20" s="38">
        <f t="shared" si="2"/>
        <v>0</v>
      </c>
      <c r="E20" s="22">
        <f t="shared" si="3"/>
        <v>0</v>
      </c>
    </row>
    <row r="21" spans="1:5" ht="12.75">
      <c r="A21" s="5">
        <f t="shared" si="4"/>
        <v>0.7999999999999999</v>
      </c>
      <c r="B21" s="36">
        <f t="shared" si="0"/>
        <v>0</v>
      </c>
      <c r="C21" s="37">
        <f t="shared" si="1"/>
        <v>0</v>
      </c>
      <c r="D21" s="38">
        <f t="shared" si="2"/>
        <v>0</v>
      </c>
      <c r="E21" s="22">
        <f t="shared" si="3"/>
        <v>0</v>
      </c>
    </row>
    <row r="22" spans="1:5" ht="12.75">
      <c r="A22" s="5">
        <f t="shared" si="4"/>
        <v>0.8799999999999999</v>
      </c>
      <c r="B22" s="36">
        <f t="shared" si="0"/>
        <v>0</v>
      </c>
      <c r="C22" s="37">
        <f t="shared" si="1"/>
        <v>0</v>
      </c>
      <c r="D22" s="38">
        <f t="shared" si="2"/>
        <v>0</v>
      </c>
      <c r="E22" s="22">
        <f t="shared" si="3"/>
        <v>0</v>
      </c>
    </row>
    <row r="23" spans="1:5" ht="12.75">
      <c r="A23" s="5">
        <f t="shared" si="4"/>
        <v>0.9599999999999999</v>
      </c>
      <c r="B23" s="36">
        <f t="shared" si="0"/>
        <v>0</v>
      </c>
      <c r="C23" s="37">
        <f t="shared" si="1"/>
        <v>0</v>
      </c>
      <c r="D23" s="38">
        <f t="shared" si="2"/>
        <v>0</v>
      </c>
      <c r="E23" s="22">
        <f t="shared" si="3"/>
        <v>0</v>
      </c>
    </row>
    <row r="24" spans="1:5" ht="12.75">
      <c r="A24" s="5">
        <f t="shared" si="4"/>
        <v>1.0399999999999998</v>
      </c>
      <c r="B24" s="36">
        <f t="shared" si="0"/>
        <v>0</v>
      </c>
      <c r="C24" s="37">
        <f t="shared" si="1"/>
        <v>0</v>
      </c>
      <c r="D24" s="38">
        <f t="shared" si="2"/>
        <v>0</v>
      </c>
      <c r="E24" s="22">
        <f t="shared" si="3"/>
        <v>0</v>
      </c>
    </row>
    <row r="25" spans="1:5" ht="12.75">
      <c r="A25" s="5">
        <f t="shared" si="4"/>
        <v>1.1199999999999999</v>
      </c>
      <c r="B25" s="36">
        <f t="shared" si="0"/>
        <v>0</v>
      </c>
      <c r="C25" s="37">
        <f t="shared" si="1"/>
        <v>0</v>
      </c>
      <c r="D25" s="38">
        <f t="shared" si="2"/>
        <v>0</v>
      </c>
      <c r="E25" s="22">
        <f t="shared" si="3"/>
        <v>0</v>
      </c>
    </row>
    <row r="26" spans="1:5" ht="12.75">
      <c r="A26" s="5">
        <f t="shared" si="4"/>
        <v>1.2</v>
      </c>
      <c r="B26" s="36">
        <f t="shared" si="0"/>
        <v>0</v>
      </c>
      <c r="C26" s="37">
        <f t="shared" si="1"/>
        <v>0</v>
      </c>
      <c r="D26" s="38">
        <f t="shared" si="2"/>
        <v>0</v>
      </c>
      <c r="E26" s="22">
        <f t="shared" si="3"/>
        <v>0</v>
      </c>
    </row>
    <row r="27" spans="1:5" ht="12.75">
      <c r="A27" s="5">
        <f t="shared" si="4"/>
        <v>1.28</v>
      </c>
      <c r="B27" s="36">
        <f t="shared" si="0"/>
        <v>0</v>
      </c>
      <c r="C27" s="37">
        <f t="shared" si="1"/>
        <v>0</v>
      </c>
      <c r="D27" s="38">
        <f t="shared" si="2"/>
        <v>0</v>
      </c>
      <c r="E27" s="22">
        <f t="shared" si="3"/>
        <v>0</v>
      </c>
    </row>
    <row r="28" spans="1:5" ht="12.75">
      <c r="A28" s="5">
        <f t="shared" si="4"/>
        <v>1.36</v>
      </c>
      <c r="B28" s="36">
        <f t="shared" si="0"/>
        <v>0</v>
      </c>
      <c r="C28" s="37">
        <f t="shared" si="1"/>
        <v>0</v>
      </c>
      <c r="D28" s="38">
        <f t="shared" si="2"/>
        <v>0</v>
      </c>
      <c r="E28" s="22">
        <f t="shared" si="3"/>
        <v>0</v>
      </c>
    </row>
    <row r="29" spans="1:5" ht="12.75">
      <c r="A29" s="5">
        <f t="shared" si="4"/>
        <v>1.4400000000000002</v>
      </c>
      <c r="B29" s="36">
        <f t="shared" si="0"/>
        <v>0</v>
      </c>
      <c r="C29" s="37">
        <f t="shared" si="1"/>
        <v>0</v>
      </c>
      <c r="D29" s="38">
        <f t="shared" si="2"/>
        <v>0</v>
      </c>
      <c r="E29" s="22">
        <f t="shared" si="3"/>
        <v>0</v>
      </c>
    </row>
    <row r="30" spans="1:5" ht="12.75">
      <c r="A30" s="5">
        <f t="shared" si="4"/>
        <v>1.5200000000000002</v>
      </c>
      <c r="B30" s="36">
        <f t="shared" si="0"/>
        <v>0</v>
      </c>
      <c r="C30" s="37">
        <f t="shared" si="1"/>
        <v>0</v>
      </c>
      <c r="D30" s="38">
        <f t="shared" si="2"/>
        <v>0</v>
      </c>
      <c r="E30" s="22">
        <f t="shared" si="3"/>
        <v>0</v>
      </c>
    </row>
    <row r="31" spans="1:5" ht="12.75">
      <c r="A31" s="5">
        <f t="shared" si="4"/>
        <v>1.6000000000000003</v>
      </c>
      <c r="B31" s="36">
        <f t="shared" si="0"/>
        <v>0</v>
      </c>
      <c r="C31" s="37">
        <f t="shared" si="1"/>
        <v>0</v>
      </c>
      <c r="D31" s="38">
        <f t="shared" si="2"/>
        <v>0</v>
      </c>
      <c r="E31" s="22">
        <f t="shared" si="3"/>
        <v>0</v>
      </c>
    </row>
    <row r="32" spans="1:5" ht="12.75">
      <c r="A32" s="5">
        <f t="shared" si="4"/>
        <v>1.6800000000000004</v>
      </c>
      <c r="B32" s="36">
        <f t="shared" si="0"/>
        <v>0</v>
      </c>
      <c r="C32" s="37">
        <f t="shared" si="1"/>
        <v>0</v>
      </c>
      <c r="D32" s="38">
        <f t="shared" si="2"/>
        <v>0</v>
      </c>
      <c r="E32" s="22">
        <f t="shared" si="3"/>
        <v>0</v>
      </c>
    </row>
    <row r="33" spans="1:5" ht="12.75">
      <c r="A33" s="5">
        <f t="shared" si="4"/>
        <v>1.7600000000000005</v>
      </c>
      <c r="B33" s="36">
        <f t="shared" si="0"/>
        <v>0</v>
      </c>
      <c r="C33" s="37">
        <f t="shared" si="1"/>
        <v>0</v>
      </c>
      <c r="D33" s="38">
        <f t="shared" si="2"/>
        <v>0</v>
      </c>
      <c r="E33" s="22">
        <f t="shared" si="3"/>
        <v>0</v>
      </c>
    </row>
    <row r="34" spans="1:5" ht="12.75">
      <c r="A34" s="5">
        <f t="shared" si="4"/>
        <v>1.8400000000000005</v>
      </c>
      <c r="B34" s="36">
        <f t="shared" si="0"/>
        <v>0</v>
      </c>
      <c r="C34" s="37">
        <f t="shared" si="1"/>
        <v>0</v>
      </c>
      <c r="D34" s="38">
        <f t="shared" si="2"/>
        <v>0</v>
      </c>
      <c r="E34" s="22">
        <f t="shared" si="3"/>
        <v>0</v>
      </c>
    </row>
    <row r="35" spans="1:5" ht="12.75">
      <c r="A35" s="5">
        <f t="shared" si="4"/>
        <v>1.9200000000000006</v>
      </c>
      <c r="B35" s="36">
        <f t="shared" si="0"/>
        <v>0</v>
      </c>
      <c r="C35" s="37">
        <f t="shared" si="1"/>
        <v>0</v>
      </c>
      <c r="D35" s="38">
        <f t="shared" si="2"/>
        <v>0</v>
      </c>
      <c r="E35" s="22">
        <f t="shared" si="3"/>
        <v>0</v>
      </c>
    </row>
    <row r="36" spans="1:5" ht="12.75">
      <c r="A36" s="5">
        <f t="shared" si="4"/>
        <v>2.0000000000000004</v>
      </c>
      <c r="B36" s="36">
        <f t="shared" si="0"/>
        <v>0</v>
      </c>
      <c r="C36" s="37">
        <f t="shared" si="1"/>
        <v>0</v>
      </c>
      <c r="D36" s="38">
        <f t="shared" si="2"/>
        <v>0</v>
      </c>
      <c r="E36" s="22">
        <f t="shared" si="3"/>
        <v>0</v>
      </c>
    </row>
    <row r="37" spans="1:5" ht="12.75">
      <c r="A37" s="5">
        <f t="shared" si="4"/>
        <v>2.0800000000000005</v>
      </c>
      <c r="B37" s="36">
        <f t="shared" si="0"/>
        <v>0</v>
      </c>
      <c r="C37" s="37">
        <f t="shared" si="1"/>
        <v>0</v>
      </c>
      <c r="D37" s="38">
        <f t="shared" si="2"/>
        <v>0</v>
      </c>
      <c r="E37" s="22">
        <f t="shared" si="3"/>
        <v>0</v>
      </c>
    </row>
    <row r="38" spans="1:5" ht="12.75">
      <c r="A38" s="5">
        <f t="shared" si="4"/>
        <v>2.1600000000000006</v>
      </c>
      <c r="B38" s="36">
        <f t="shared" si="0"/>
        <v>0</v>
      </c>
      <c r="C38" s="37">
        <f t="shared" si="1"/>
        <v>0</v>
      </c>
      <c r="D38" s="38">
        <f t="shared" si="2"/>
        <v>0</v>
      </c>
      <c r="E38" s="22">
        <f t="shared" si="3"/>
        <v>0</v>
      </c>
    </row>
    <row r="39" spans="1:5" ht="12.75">
      <c r="A39" s="5">
        <f t="shared" si="4"/>
        <v>2.2400000000000007</v>
      </c>
      <c r="B39" s="36">
        <f t="shared" si="0"/>
        <v>0</v>
      </c>
      <c r="C39" s="37">
        <f t="shared" si="1"/>
        <v>0</v>
      </c>
      <c r="D39" s="38">
        <f t="shared" si="2"/>
        <v>0</v>
      </c>
      <c r="E39" s="22">
        <f t="shared" si="3"/>
        <v>0</v>
      </c>
    </row>
    <row r="40" spans="1:5" ht="12.75">
      <c r="A40" s="5">
        <f t="shared" si="4"/>
        <v>2.3200000000000007</v>
      </c>
      <c r="B40" s="36">
        <f t="shared" si="0"/>
        <v>0</v>
      </c>
      <c r="C40" s="37">
        <f t="shared" si="1"/>
        <v>0</v>
      </c>
      <c r="D40" s="38">
        <f t="shared" si="2"/>
        <v>0</v>
      </c>
      <c r="E40" s="22">
        <f t="shared" si="3"/>
        <v>0</v>
      </c>
    </row>
    <row r="41" spans="1:5" ht="12.75">
      <c r="A41" s="5">
        <f t="shared" si="4"/>
        <v>2.400000000000001</v>
      </c>
      <c r="B41" s="36">
        <f t="shared" si="0"/>
        <v>0</v>
      </c>
      <c r="C41" s="37">
        <f t="shared" si="1"/>
        <v>0</v>
      </c>
      <c r="D41" s="38">
        <f t="shared" si="2"/>
        <v>0</v>
      </c>
      <c r="E41" s="22">
        <f t="shared" si="3"/>
        <v>0</v>
      </c>
    </row>
    <row r="42" spans="1:5" ht="12.75">
      <c r="A42" s="5">
        <f t="shared" si="4"/>
        <v>2.480000000000001</v>
      </c>
      <c r="B42" s="36">
        <f t="shared" si="0"/>
        <v>0</v>
      </c>
      <c r="C42" s="37">
        <f t="shared" si="1"/>
        <v>0</v>
      </c>
      <c r="D42" s="38">
        <f t="shared" si="2"/>
        <v>0</v>
      </c>
      <c r="E42" s="22">
        <f t="shared" si="3"/>
        <v>0</v>
      </c>
    </row>
    <row r="43" spans="1:5" ht="12.75">
      <c r="A43" s="5">
        <f t="shared" si="4"/>
        <v>2.560000000000001</v>
      </c>
      <c r="B43" s="36">
        <f aca="true" t="shared" si="5" ref="B43:B74">IF(x&lt;LANG3,-FORCE3*(PORTEE-LANG3)/PORTEE,-FORCE3*(PORTEE-LANG3)/PORTEE+FORCE3)</f>
        <v>0</v>
      </c>
      <c r="C43" s="37">
        <f aca="true" t="shared" si="6" ref="C43:C74">IF(x&lt;LANG3,FORCE3*(PORTEE-LANG3)*x/PORTEE,FORCE3*(PORTEE-LANG3)*x/PORTEE+FORCE3*(LANG3-x))</f>
        <v>0</v>
      </c>
      <c r="D43" s="38">
        <f aca="true" t="shared" si="7" ref="D43:D74">IF(x&lt;LANG3,(FORCE3*(PORTEE-LANG3)*10^3*(3*(x)^2*10^6-(PORTEE*10^3)^2+(PORTEE*10^3-LANG3*10^3)^2))/(6*E*INERTIE*10^4*PORTEE*10^3),(FORCE3*(PORTEE*10^3-LANG3*10^3)*(3*(x*10^3)^2-(PORTEE*10^3)^2+(PORTEE*10^3-LANG3*10^3)^2))/(6*E*INERTIE*10^4*PORTEE*10^3)-(FORCE3*(x-LANG3)*(x-LANG3)*10^6/(2*E*INERTIE*10^4)))</f>
        <v>0</v>
      </c>
      <c r="E43" s="22">
        <f aca="true" t="shared" si="8" ref="E43:E74">IF(x&lt;LANG3,1000*(FORCE3*(PORTEE-LANG3)*x*(x^2-(PORTEE)^2+(PORTEE-LANG3)^2))/(6*E*0.01*INERTIE*PORTEE),1000*(FORCE3*(PORTEE-LANG3)*x*(x^2-(PORTEE)^2+(PORTEE-LANG3)^2))/(6*E*0.01*INERTIE*PORTEE)-1000*(FORCE3*(x-LANG3)^3)/(6*E*0.01*INERTIE))</f>
        <v>0</v>
      </c>
    </row>
    <row r="44" spans="1:5" ht="12.75">
      <c r="A44" s="5">
        <f t="shared" si="4"/>
        <v>2.640000000000001</v>
      </c>
      <c r="B44" s="36">
        <f t="shared" si="5"/>
        <v>0</v>
      </c>
      <c r="C44" s="37">
        <f t="shared" si="6"/>
        <v>0</v>
      </c>
      <c r="D44" s="38">
        <f t="shared" si="7"/>
        <v>0</v>
      </c>
      <c r="E44" s="22">
        <f t="shared" si="8"/>
        <v>0</v>
      </c>
    </row>
    <row r="45" spans="1:5" ht="12.75">
      <c r="A45" s="5">
        <f t="shared" si="4"/>
        <v>2.720000000000001</v>
      </c>
      <c r="B45" s="36">
        <f t="shared" si="5"/>
        <v>0</v>
      </c>
      <c r="C45" s="37">
        <f t="shared" si="6"/>
        <v>0</v>
      </c>
      <c r="D45" s="38">
        <f t="shared" si="7"/>
        <v>0</v>
      </c>
      <c r="E45" s="22">
        <f t="shared" si="8"/>
        <v>0</v>
      </c>
    </row>
    <row r="46" spans="1:5" ht="12.75">
      <c r="A46" s="5">
        <f t="shared" si="4"/>
        <v>2.800000000000001</v>
      </c>
      <c r="B46" s="36">
        <f t="shared" si="5"/>
        <v>0</v>
      </c>
      <c r="C46" s="37">
        <f t="shared" si="6"/>
        <v>0</v>
      </c>
      <c r="D46" s="38">
        <f t="shared" si="7"/>
        <v>0</v>
      </c>
      <c r="E46" s="22">
        <f t="shared" si="8"/>
        <v>0</v>
      </c>
    </row>
    <row r="47" spans="1:5" ht="12.75">
      <c r="A47" s="5">
        <f t="shared" si="4"/>
        <v>2.8800000000000012</v>
      </c>
      <c r="B47" s="36">
        <f t="shared" si="5"/>
        <v>0</v>
      </c>
      <c r="C47" s="37">
        <f t="shared" si="6"/>
        <v>0</v>
      </c>
      <c r="D47" s="38">
        <f t="shared" si="7"/>
        <v>0</v>
      </c>
      <c r="E47" s="22">
        <f t="shared" si="8"/>
        <v>0</v>
      </c>
    </row>
    <row r="48" spans="1:5" ht="12.75">
      <c r="A48" s="5">
        <f t="shared" si="4"/>
        <v>2.9600000000000013</v>
      </c>
      <c r="B48" s="36">
        <f t="shared" si="5"/>
        <v>0</v>
      </c>
      <c r="C48" s="37">
        <f t="shared" si="6"/>
        <v>0</v>
      </c>
      <c r="D48" s="38">
        <f t="shared" si="7"/>
        <v>0</v>
      </c>
      <c r="E48" s="22">
        <f t="shared" si="8"/>
        <v>0</v>
      </c>
    </row>
    <row r="49" spans="1:5" ht="12.75">
      <c r="A49" s="5">
        <f t="shared" si="4"/>
        <v>3.0400000000000014</v>
      </c>
      <c r="B49" s="36">
        <f t="shared" si="5"/>
        <v>0</v>
      </c>
      <c r="C49" s="37">
        <f t="shared" si="6"/>
        <v>0</v>
      </c>
      <c r="D49" s="38">
        <f t="shared" si="7"/>
        <v>0</v>
      </c>
      <c r="E49" s="22">
        <f t="shared" si="8"/>
        <v>0</v>
      </c>
    </row>
    <row r="50" spans="1:5" ht="12.75">
      <c r="A50" s="5">
        <f t="shared" si="4"/>
        <v>3.1200000000000014</v>
      </c>
      <c r="B50" s="36">
        <f t="shared" si="5"/>
        <v>0</v>
      </c>
      <c r="C50" s="37">
        <f t="shared" si="6"/>
        <v>0</v>
      </c>
      <c r="D50" s="38">
        <f t="shared" si="7"/>
        <v>0</v>
      </c>
      <c r="E50" s="22">
        <f t="shared" si="8"/>
        <v>0</v>
      </c>
    </row>
    <row r="51" spans="1:5" ht="12.75">
      <c r="A51" s="5">
        <f t="shared" si="4"/>
        <v>3.2000000000000015</v>
      </c>
      <c r="B51" s="36">
        <f t="shared" si="5"/>
        <v>0</v>
      </c>
      <c r="C51" s="37">
        <f t="shared" si="6"/>
        <v>0</v>
      </c>
      <c r="D51" s="38">
        <f t="shared" si="7"/>
        <v>0</v>
      </c>
      <c r="E51" s="22">
        <f t="shared" si="8"/>
        <v>0</v>
      </c>
    </row>
    <row r="52" spans="1:5" ht="12.75">
      <c r="A52" s="5">
        <f t="shared" si="4"/>
        <v>3.2800000000000016</v>
      </c>
      <c r="B52" s="36">
        <f t="shared" si="5"/>
        <v>0</v>
      </c>
      <c r="C52" s="37">
        <f t="shared" si="6"/>
        <v>0</v>
      </c>
      <c r="D52" s="38">
        <f t="shared" si="7"/>
        <v>0</v>
      </c>
      <c r="E52" s="22">
        <f t="shared" si="8"/>
        <v>0</v>
      </c>
    </row>
    <row r="53" spans="1:5" ht="12.75">
      <c r="A53" s="5">
        <f t="shared" si="4"/>
        <v>3.3600000000000017</v>
      </c>
      <c r="B53" s="36">
        <f t="shared" si="5"/>
        <v>0</v>
      </c>
      <c r="C53" s="37">
        <f t="shared" si="6"/>
        <v>0</v>
      </c>
      <c r="D53" s="38">
        <f t="shared" si="7"/>
        <v>0</v>
      </c>
      <c r="E53" s="22">
        <f t="shared" si="8"/>
        <v>0</v>
      </c>
    </row>
    <row r="54" spans="1:5" ht="12.75">
      <c r="A54" s="5">
        <f t="shared" si="4"/>
        <v>3.4400000000000017</v>
      </c>
      <c r="B54" s="36">
        <f t="shared" si="5"/>
        <v>0</v>
      </c>
      <c r="C54" s="37">
        <f t="shared" si="6"/>
        <v>0</v>
      </c>
      <c r="D54" s="38">
        <f t="shared" si="7"/>
        <v>0</v>
      </c>
      <c r="E54" s="22">
        <f t="shared" si="8"/>
        <v>0</v>
      </c>
    </row>
    <row r="55" spans="1:5" ht="12.75">
      <c r="A55" s="5">
        <f t="shared" si="4"/>
        <v>3.520000000000002</v>
      </c>
      <c r="B55" s="36">
        <f t="shared" si="5"/>
        <v>0</v>
      </c>
      <c r="C55" s="37">
        <f t="shared" si="6"/>
        <v>0</v>
      </c>
      <c r="D55" s="38">
        <f t="shared" si="7"/>
        <v>0</v>
      </c>
      <c r="E55" s="22">
        <f t="shared" si="8"/>
        <v>0</v>
      </c>
    </row>
    <row r="56" spans="1:5" ht="12.75">
      <c r="A56" s="5">
        <f t="shared" si="4"/>
        <v>3.600000000000002</v>
      </c>
      <c r="B56" s="36">
        <f t="shared" si="5"/>
        <v>0</v>
      </c>
      <c r="C56" s="37">
        <f t="shared" si="6"/>
        <v>0</v>
      </c>
      <c r="D56" s="38">
        <f t="shared" si="7"/>
        <v>0</v>
      </c>
      <c r="E56" s="22">
        <f t="shared" si="8"/>
        <v>0</v>
      </c>
    </row>
    <row r="57" spans="1:5" ht="12.75">
      <c r="A57" s="5">
        <f t="shared" si="4"/>
        <v>3.680000000000002</v>
      </c>
      <c r="B57" s="36">
        <f t="shared" si="5"/>
        <v>0</v>
      </c>
      <c r="C57" s="37">
        <f t="shared" si="6"/>
        <v>0</v>
      </c>
      <c r="D57" s="38">
        <f t="shared" si="7"/>
        <v>0</v>
      </c>
      <c r="E57" s="22">
        <f t="shared" si="8"/>
        <v>0</v>
      </c>
    </row>
    <row r="58" spans="1:5" ht="12.75">
      <c r="A58" s="5">
        <f t="shared" si="4"/>
        <v>3.760000000000002</v>
      </c>
      <c r="B58" s="36">
        <f t="shared" si="5"/>
        <v>0</v>
      </c>
      <c r="C58" s="37">
        <f t="shared" si="6"/>
        <v>0</v>
      </c>
      <c r="D58" s="38">
        <f t="shared" si="7"/>
        <v>0</v>
      </c>
      <c r="E58" s="22">
        <f t="shared" si="8"/>
        <v>0</v>
      </c>
    </row>
    <row r="59" spans="1:5" ht="12.75">
      <c r="A59" s="5">
        <f t="shared" si="4"/>
        <v>3.840000000000002</v>
      </c>
      <c r="B59" s="36">
        <f t="shared" si="5"/>
        <v>0</v>
      </c>
      <c r="C59" s="37">
        <f t="shared" si="6"/>
        <v>0</v>
      </c>
      <c r="D59" s="38">
        <f t="shared" si="7"/>
        <v>0</v>
      </c>
      <c r="E59" s="22">
        <f t="shared" si="8"/>
        <v>0</v>
      </c>
    </row>
    <row r="60" spans="1:5" ht="12.75">
      <c r="A60" s="5">
        <f t="shared" si="4"/>
        <v>3.920000000000002</v>
      </c>
      <c r="B60" s="36">
        <f t="shared" si="5"/>
        <v>0</v>
      </c>
      <c r="C60" s="37">
        <f t="shared" si="6"/>
        <v>0</v>
      </c>
      <c r="D60" s="38">
        <f t="shared" si="7"/>
        <v>0</v>
      </c>
      <c r="E60" s="22">
        <f t="shared" si="8"/>
        <v>0</v>
      </c>
    </row>
    <row r="61" spans="1:5" ht="12.75">
      <c r="A61" s="5">
        <f t="shared" si="4"/>
        <v>4.000000000000002</v>
      </c>
      <c r="B61" s="36">
        <f t="shared" si="5"/>
        <v>0</v>
      </c>
      <c r="C61" s="37">
        <f t="shared" si="6"/>
        <v>0</v>
      </c>
      <c r="D61" s="38">
        <f t="shared" si="7"/>
        <v>0</v>
      </c>
      <c r="E61" s="22">
        <f t="shared" si="8"/>
        <v>0</v>
      </c>
    </row>
    <row r="62" spans="1:5" ht="12.75">
      <c r="A62" s="5">
        <f t="shared" si="4"/>
        <v>4.080000000000002</v>
      </c>
      <c r="B62" s="36">
        <f t="shared" si="5"/>
        <v>0</v>
      </c>
      <c r="C62" s="37">
        <f t="shared" si="6"/>
        <v>0</v>
      </c>
      <c r="D62" s="38">
        <f t="shared" si="7"/>
        <v>0</v>
      </c>
      <c r="E62" s="22">
        <f t="shared" si="8"/>
        <v>0</v>
      </c>
    </row>
    <row r="63" spans="1:5" ht="12.75">
      <c r="A63" s="5">
        <f t="shared" si="4"/>
        <v>4.160000000000002</v>
      </c>
      <c r="B63" s="36">
        <f t="shared" si="5"/>
        <v>0</v>
      </c>
      <c r="C63" s="37">
        <f t="shared" si="6"/>
        <v>0</v>
      </c>
      <c r="D63" s="38">
        <f t="shared" si="7"/>
        <v>0</v>
      </c>
      <c r="E63" s="22">
        <f t="shared" si="8"/>
        <v>0</v>
      </c>
    </row>
    <row r="64" spans="1:5" ht="12.75">
      <c r="A64" s="5">
        <f t="shared" si="4"/>
        <v>4.240000000000002</v>
      </c>
      <c r="B64" s="36">
        <f t="shared" si="5"/>
        <v>0</v>
      </c>
      <c r="C64" s="37">
        <f t="shared" si="6"/>
        <v>0</v>
      </c>
      <c r="D64" s="38">
        <f t="shared" si="7"/>
        <v>0</v>
      </c>
      <c r="E64" s="22">
        <f t="shared" si="8"/>
        <v>0</v>
      </c>
    </row>
    <row r="65" spans="1:5" ht="12.75">
      <c r="A65" s="5">
        <f t="shared" si="4"/>
        <v>4.320000000000002</v>
      </c>
      <c r="B65" s="36">
        <f t="shared" si="5"/>
        <v>0</v>
      </c>
      <c r="C65" s="37">
        <f t="shared" si="6"/>
        <v>0</v>
      </c>
      <c r="D65" s="38">
        <f t="shared" si="7"/>
        <v>0</v>
      </c>
      <c r="E65" s="22">
        <f t="shared" si="8"/>
        <v>0</v>
      </c>
    </row>
    <row r="66" spans="1:5" ht="12.75">
      <c r="A66" s="5">
        <f t="shared" si="4"/>
        <v>4.400000000000002</v>
      </c>
      <c r="B66" s="36">
        <f t="shared" si="5"/>
        <v>0</v>
      </c>
      <c r="C66" s="37">
        <f t="shared" si="6"/>
        <v>0</v>
      </c>
      <c r="D66" s="38">
        <f t="shared" si="7"/>
        <v>0</v>
      </c>
      <c r="E66" s="22">
        <f t="shared" si="8"/>
        <v>0</v>
      </c>
    </row>
    <row r="67" spans="1:5" ht="12.75">
      <c r="A67" s="5">
        <f t="shared" si="4"/>
        <v>4.480000000000002</v>
      </c>
      <c r="B67" s="36">
        <f t="shared" si="5"/>
        <v>0</v>
      </c>
      <c r="C67" s="37">
        <f t="shared" si="6"/>
        <v>0</v>
      </c>
      <c r="D67" s="38">
        <f t="shared" si="7"/>
        <v>0</v>
      </c>
      <c r="E67" s="22">
        <f t="shared" si="8"/>
        <v>0</v>
      </c>
    </row>
    <row r="68" spans="1:5" ht="12.75">
      <c r="A68" s="5">
        <f t="shared" si="4"/>
        <v>4.560000000000002</v>
      </c>
      <c r="B68" s="36">
        <f t="shared" si="5"/>
        <v>0</v>
      </c>
      <c r="C68" s="37">
        <f t="shared" si="6"/>
        <v>0</v>
      </c>
      <c r="D68" s="38">
        <f t="shared" si="7"/>
        <v>0</v>
      </c>
      <c r="E68" s="22">
        <f t="shared" si="8"/>
        <v>0</v>
      </c>
    </row>
    <row r="69" spans="1:5" ht="12.75">
      <c r="A69" s="5">
        <f t="shared" si="4"/>
        <v>4.640000000000002</v>
      </c>
      <c r="B69" s="36">
        <f t="shared" si="5"/>
        <v>0</v>
      </c>
      <c r="C69" s="37">
        <f t="shared" si="6"/>
        <v>0</v>
      </c>
      <c r="D69" s="38">
        <f t="shared" si="7"/>
        <v>0</v>
      </c>
      <c r="E69" s="22">
        <f t="shared" si="8"/>
        <v>0</v>
      </c>
    </row>
    <row r="70" spans="1:5" ht="12.75">
      <c r="A70" s="5">
        <f t="shared" si="4"/>
        <v>4.720000000000002</v>
      </c>
      <c r="B70" s="36">
        <f t="shared" si="5"/>
        <v>0</v>
      </c>
      <c r="C70" s="37">
        <f t="shared" si="6"/>
        <v>0</v>
      </c>
      <c r="D70" s="38">
        <f t="shared" si="7"/>
        <v>0</v>
      </c>
      <c r="E70" s="22">
        <f t="shared" si="8"/>
        <v>0</v>
      </c>
    </row>
    <row r="71" spans="1:5" ht="12.75">
      <c r="A71" s="5">
        <f t="shared" si="4"/>
        <v>4.8000000000000025</v>
      </c>
      <c r="B71" s="36">
        <f t="shared" si="5"/>
        <v>0</v>
      </c>
      <c r="C71" s="37">
        <f t="shared" si="6"/>
        <v>0</v>
      </c>
      <c r="D71" s="38">
        <f t="shared" si="7"/>
        <v>0</v>
      </c>
      <c r="E71" s="22">
        <f t="shared" si="8"/>
        <v>0</v>
      </c>
    </row>
    <row r="72" spans="1:5" ht="12.75">
      <c r="A72" s="5">
        <f t="shared" si="4"/>
        <v>4.880000000000003</v>
      </c>
      <c r="B72" s="36">
        <f t="shared" si="5"/>
        <v>0</v>
      </c>
      <c r="C72" s="37">
        <f t="shared" si="6"/>
        <v>0</v>
      </c>
      <c r="D72" s="38">
        <f t="shared" si="7"/>
        <v>0</v>
      </c>
      <c r="E72" s="22">
        <f t="shared" si="8"/>
        <v>0</v>
      </c>
    </row>
    <row r="73" spans="1:5" ht="12.75">
      <c r="A73" s="5">
        <f t="shared" si="4"/>
        <v>4.960000000000003</v>
      </c>
      <c r="B73" s="36">
        <f t="shared" si="5"/>
        <v>0</v>
      </c>
      <c r="C73" s="37">
        <f t="shared" si="6"/>
        <v>0</v>
      </c>
      <c r="D73" s="38">
        <f t="shared" si="7"/>
        <v>0</v>
      </c>
      <c r="E73" s="22">
        <f t="shared" si="8"/>
        <v>0</v>
      </c>
    </row>
    <row r="74" spans="1:5" ht="12.75">
      <c r="A74" s="5">
        <f t="shared" si="4"/>
        <v>5.040000000000003</v>
      </c>
      <c r="B74" s="36">
        <f t="shared" si="5"/>
        <v>0</v>
      </c>
      <c r="C74" s="37">
        <f t="shared" si="6"/>
        <v>0</v>
      </c>
      <c r="D74" s="38">
        <f t="shared" si="7"/>
        <v>0</v>
      </c>
      <c r="E74" s="22">
        <f t="shared" si="8"/>
        <v>0</v>
      </c>
    </row>
    <row r="75" spans="1:5" ht="12.75">
      <c r="A75" s="5">
        <f t="shared" si="4"/>
        <v>5.120000000000003</v>
      </c>
      <c r="B75" s="36">
        <f aca="true" t="shared" si="9" ref="B75:B111">IF(x&lt;LANG3,-FORCE3*(PORTEE-LANG3)/PORTEE,-FORCE3*(PORTEE-LANG3)/PORTEE+FORCE3)</f>
        <v>0</v>
      </c>
      <c r="C75" s="37">
        <f aca="true" t="shared" si="10" ref="C75:C111">IF(x&lt;LANG3,FORCE3*(PORTEE-LANG3)*x/PORTEE,FORCE3*(PORTEE-LANG3)*x/PORTEE+FORCE3*(LANG3-x))</f>
        <v>0</v>
      </c>
      <c r="D75" s="38">
        <f aca="true" t="shared" si="11" ref="D75:D111">IF(x&lt;LANG3,(FORCE3*(PORTEE-LANG3)*10^3*(3*(x)^2*10^6-(PORTEE*10^3)^2+(PORTEE*10^3-LANG3*10^3)^2))/(6*E*INERTIE*10^4*PORTEE*10^3),(FORCE3*(PORTEE*10^3-LANG3*10^3)*(3*(x*10^3)^2-(PORTEE*10^3)^2+(PORTEE*10^3-LANG3*10^3)^2))/(6*E*INERTIE*10^4*PORTEE*10^3)-(FORCE3*(x-LANG3)*(x-LANG3)*10^6/(2*E*INERTIE*10^4)))</f>
        <v>0</v>
      </c>
      <c r="E75" s="22">
        <f aca="true" t="shared" si="12" ref="E75:E111">IF(x&lt;LANG3,1000*(FORCE3*(PORTEE-LANG3)*x*(x^2-(PORTEE)^2+(PORTEE-LANG3)^2))/(6*E*0.01*INERTIE*PORTEE),1000*(FORCE3*(PORTEE-LANG3)*x*(x^2-(PORTEE)^2+(PORTEE-LANG3)^2))/(6*E*0.01*INERTIE*PORTEE)-1000*(FORCE3*(x-LANG3)^3)/(6*E*0.01*INERTIE))</f>
        <v>0</v>
      </c>
    </row>
    <row r="76" spans="1:5" ht="12.75">
      <c r="A76" s="5">
        <f aca="true" t="shared" si="13" ref="A76:A111">IF(A75&lt;PORTEE,A75+(PORTEE/100),"")</f>
        <v>5.200000000000003</v>
      </c>
      <c r="B76" s="36">
        <f t="shared" si="9"/>
        <v>0</v>
      </c>
      <c r="C76" s="37">
        <f t="shared" si="10"/>
        <v>0</v>
      </c>
      <c r="D76" s="38">
        <f t="shared" si="11"/>
        <v>0</v>
      </c>
      <c r="E76" s="22">
        <f t="shared" si="12"/>
        <v>0</v>
      </c>
    </row>
    <row r="77" spans="1:5" ht="12.75">
      <c r="A77" s="5">
        <f t="shared" si="13"/>
        <v>5.280000000000003</v>
      </c>
      <c r="B77" s="36">
        <f t="shared" si="9"/>
        <v>0</v>
      </c>
      <c r="C77" s="37">
        <f t="shared" si="10"/>
        <v>0</v>
      </c>
      <c r="D77" s="38">
        <f t="shared" si="11"/>
        <v>0</v>
      </c>
      <c r="E77" s="22">
        <f t="shared" si="12"/>
        <v>0</v>
      </c>
    </row>
    <row r="78" spans="1:5" ht="12.75">
      <c r="A78" s="5">
        <f t="shared" si="13"/>
        <v>5.360000000000003</v>
      </c>
      <c r="B78" s="36">
        <f t="shared" si="9"/>
        <v>0</v>
      </c>
      <c r="C78" s="37">
        <f t="shared" si="10"/>
        <v>0</v>
      </c>
      <c r="D78" s="38">
        <f t="shared" si="11"/>
        <v>0</v>
      </c>
      <c r="E78" s="22">
        <f t="shared" si="12"/>
        <v>0</v>
      </c>
    </row>
    <row r="79" spans="1:5" ht="12.75">
      <c r="A79" s="5">
        <f t="shared" si="13"/>
        <v>5.440000000000003</v>
      </c>
      <c r="B79" s="36">
        <f t="shared" si="9"/>
        <v>0</v>
      </c>
      <c r="C79" s="37">
        <f t="shared" si="10"/>
        <v>0</v>
      </c>
      <c r="D79" s="38">
        <f t="shared" si="11"/>
        <v>0</v>
      </c>
      <c r="E79" s="22">
        <f t="shared" si="12"/>
        <v>0</v>
      </c>
    </row>
    <row r="80" spans="1:5" ht="12.75">
      <c r="A80" s="5">
        <f t="shared" si="13"/>
        <v>5.520000000000003</v>
      </c>
      <c r="B80" s="36">
        <f t="shared" si="9"/>
        <v>0</v>
      </c>
      <c r="C80" s="37">
        <f t="shared" si="10"/>
        <v>0</v>
      </c>
      <c r="D80" s="38">
        <f t="shared" si="11"/>
        <v>0</v>
      </c>
      <c r="E80" s="22">
        <f t="shared" si="12"/>
        <v>0</v>
      </c>
    </row>
    <row r="81" spans="1:5" ht="12.75">
      <c r="A81" s="5">
        <f t="shared" si="13"/>
        <v>5.600000000000003</v>
      </c>
      <c r="B81" s="36">
        <f t="shared" si="9"/>
        <v>0</v>
      </c>
      <c r="C81" s="37">
        <f t="shared" si="10"/>
        <v>0</v>
      </c>
      <c r="D81" s="38">
        <f t="shared" si="11"/>
        <v>0</v>
      </c>
      <c r="E81" s="22">
        <f t="shared" si="12"/>
        <v>0</v>
      </c>
    </row>
    <row r="82" spans="1:5" ht="12.75">
      <c r="A82" s="5">
        <f t="shared" si="13"/>
        <v>5.680000000000003</v>
      </c>
      <c r="B82" s="36">
        <f t="shared" si="9"/>
        <v>0</v>
      </c>
      <c r="C82" s="37">
        <f t="shared" si="10"/>
        <v>0</v>
      </c>
      <c r="D82" s="38">
        <f t="shared" si="11"/>
        <v>0</v>
      </c>
      <c r="E82" s="22">
        <f t="shared" si="12"/>
        <v>0</v>
      </c>
    </row>
    <row r="83" spans="1:5" ht="12.75">
      <c r="A83" s="5">
        <f t="shared" si="13"/>
        <v>5.760000000000003</v>
      </c>
      <c r="B83" s="36">
        <f t="shared" si="9"/>
        <v>0</v>
      </c>
      <c r="C83" s="37">
        <f t="shared" si="10"/>
        <v>0</v>
      </c>
      <c r="D83" s="38">
        <f t="shared" si="11"/>
        <v>0</v>
      </c>
      <c r="E83" s="22">
        <f t="shared" si="12"/>
        <v>0</v>
      </c>
    </row>
    <row r="84" spans="1:5" ht="12.75">
      <c r="A84" s="5">
        <f t="shared" si="13"/>
        <v>5.840000000000003</v>
      </c>
      <c r="B84" s="36">
        <f t="shared" si="9"/>
        <v>0</v>
      </c>
      <c r="C84" s="37">
        <f t="shared" si="10"/>
        <v>0</v>
      </c>
      <c r="D84" s="38">
        <f t="shared" si="11"/>
        <v>0</v>
      </c>
      <c r="E84" s="22">
        <f t="shared" si="12"/>
        <v>0</v>
      </c>
    </row>
    <row r="85" spans="1:5" ht="12.75">
      <c r="A85" s="5">
        <f t="shared" si="13"/>
        <v>5.9200000000000035</v>
      </c>
      <c r="B85" s="36">
        <f t="shared" si="9"/>
        <v>0</v>
      </c>
      <c r="C85" s="37">
        <f t="shared" si="10"/>
        <v>0</v>
      </c>
      <c r="D85" s="38">
        <f t="shared" si="11"/>
        <v>0</v>
      </c>
      <c r="E85" s="22">
        <f t="shared" si="12"/>
        <v>0</v>
      </c>
    </row>
    <row r="86" spans="1:5" ht="12.75">
      <c r="A86" s="5">
        <f t="shared" si="13"/>
        <v>6.0000000000000036</v>
      </c>
      <c r="B86" s="36">
        <f t="shared" si="9"/>
        <v>0</v>
      </c>
      <c r="C86" s="37">
        <f t="shared" si="10"/>
        <v>0</v>
      </c>
      <c r="D86" s="38">
        <f t="shared" si="11"/>
        <v>0</v>
      </c>
      <c r="E86" s="22">
        <f t="shared" si="12"/>
        <v>0</v>
      </c>
    </row>
    <row r="87" spans="1:5" ht="12.75">
      <c r="A87" s="5">
        <f t="shared" si="13"/>
        <v>6.080000000000004</v>
      </c>
      <c r="B87" s="36">
        <f t="shared" si="9"/>
        <v>0</v>
      </c>
      <c r="C87" s="37">
        <f t="shared" si="10"/>
        <v>0</v>
      </c>
      <c r="D87" s="38">
        <f t="shared" si="11"/>
        <v>0</v>
      </c>
      <c r="E87" s="22">
        <f t="shared" si="12"/>
        <v>0</v>
      </c>
    </row>
    <row r="88" spans="1:5" ht="12.75">
      <c r="A88" s="5">
        <f t="shared" si="13"/>
        <v>6.160000000000004</v>
      </c>
      <c r="B88" s="36">
        <f t="shared" si="9"/>
        <v>0</v>
      </c>
      <c r="C88" s="37">
        <f t="shared" si="10"/>
        <v>0</v>
      </c>
      <c r="D88" s="38">
        <f t="shared" si="11"/>
        <v>0</v>
      </c>
      <c r="E88" s="22">
        <f t="shared" si="12"/>
        <v>0</v>
      </c>
    </row>
    <row r="89" spans="1:5" ht="12.75">
      <c r="A89" s="5">
        <f t="shared" si="13"/>
        <v>6.240000000000004</v>
      </c>
      <c r="B89" s="36">
        <f t="shared" si="9"/>
        <v>0</v>
      </c>
      <c r="C89" s="37">
        <f t="shared" si="10"/>
        <v>0</v>
      </c>
      <c r="D89" s="38">
        <f t="shared" si="11"/>
        <v>0</v>
      </c>
      <c r="E89" s="22">
        <f t="shared" si="12"/>
        <v>0</v>
      </c>
    </row>
    <row r="90" spans="1:5" ht="12.75">
      <c r="A90" s="5">
        <f t="shared" si="13"/>
        <v>6.320000000000004</v>
      </c>
      <c r="B90" s="36">
        <f t="shared" si="9"/>
        <v>0</v>
      </c>
      <c r="C90" s="37">
        <f t="shared" si="10"/>
        <v>0</v>
      </c>
      <c r="D90" s="38">
        <f t="shared" si="11"/>
        <v>0</v>
      </c>
      <c r="E90" s="22">
        <f t="shared" si="12"/>
        <v>0</v>
      </c>
    </row>
    <row r="91" spans="1:5" ht="12.75">
      <c r="A91" s="5">
        <f t="shared" si="13"/>
        <v>6.400000000000004</v>
      </c>
      <c r="B91" s="36">
        <f t="shared" si="9"/>
        <v>0</v>
      </c>
      <c r="C91" s="37">
        <f t="shared" si="10"/>
        <v>0</v>
      </c>
      <c r="D91" s="38">
        <f t="shared" si="11"/>
        <v>0</v>
      </c>
      <c r="E91" s="22">
        <f t="shared" si="12"/>
        <v>0</v>
      </c>
    </row>
    <row r="92" spans="1:5" ht="12.75">
      <c r="A92" s="5">
        <f t="shared" si="13"/>
        <v>6.480000000000004</v>
      </c>
      <c r="B92" s="36">
        <f t="shared" si="9"/>
        <v>0</v>
      </c>
      <c r="C92" s="37">
        <f t="shared" si="10"/>
        <v>0</v>
      </c>
      <c r="D92" s="38">
        <f t="shared" si="11"/>
        <v>0</v>
      </c>
      <c r="E92" s="22">
        <f t="shared" si="12"/>
        <v>0</v>
      </c>
    </row>
    <row r="93" spans="1:5" ht="12.75">
      <c r="A93" s="5">
        <f t="shared" si="13"/>
        <v>6.560000000000004</v>
      </c>
      <c r="B93" s="36">
        <f t="shared" si="9"/>
        <v>0</v>
      </c>
      <c r="C93" s="37">
        <f t="shared" si="10"/>
        <v>0</v>
      </c>
      <c r="D93" s="38">
        <f t="shared" si="11"/>
        <v>0</v>
      </c>
      <c r="E93" s="22">
        <f t="shared" si="12"/>
        <v>0</v>
      </c>
    </row>
    <row r="94" spans="1:5" ht="12.75">
      <c r="A94" s="5">
        <f t="shared" si="13"/>
        <v>6.640000000000004</v>
      </c>
      <c r="B94" s="36">
        <f t="shared" si="9"/>
        <v>0</v>
      </c>
      <c r="C94" s="37">
        <f t="shared" si="10"/>
        <v>0</v>
      </c>
      <c r="D94" s="38">
        <f t="shared" si="11"/>
        <v>0</v>
      </c>
      <c r="E94" s="22">
        <f t="shared" si="12"/>
        <v>0</v>
      </c>
    </row>
    <row r="95" spans="1:5" ht="12.75">
      <c r="A95" s="5">
        <f t="shared" si="13"/>
        <v>6.720000000000004</v>
      </c>
      <c r="B95" s="36">
        <f t="shared" si="9"/>
        <v>0</v>
      </c>
      <c r="C95" s="37">
        <f t="shared" si="10"/>
        <v>0</v>
      </c>
      <c r="D95" s="38">
        <f t="shared" si="11"/>
        <v>0</v>
      </c>
      <c r="E95" s="22">
        <f t="shared" si="12"/>
        <v>0</v>
      </c>
    </row>
    <row r="96" spans="1:5" ht="12.75">
      <c r="A96" s="5">
        <f t="shared" si="13"/>
        <v>6.800000000000004</v>
      </c>
      <c r="B96" s="36">
        <f t="shared" si="9"/>
        <v>0</v>
      </c>
      <c r="C96" s="37">
        <f t="shared" si="10"/>
        <v>0</v>
      </c>
      <c r="D96" s="38">
        <f t="shared" si="11"/>
        <v>0</v>
      </c>
      <c r="E96" s="22">
        <f t="shared" si="12"/>
        <v>0</v>
      </c>
    </row>
    <row r="97" spans="1:5" ht="12.75">
      <c r="A97" s="5">
        <f t="shared" si="13"/>
        <v>6.880000000000004</v>
      </c>
      <c r="B97" s="36">
        <f t="shared" si="9"/>
        <v>0</v>
      </c>
      <c r="C97" s="37">
        <f t="shared" si="10"/>
        <v>0</v>
      </c>
      <c r="D97" s="38">
        <f t="shared" si="11"/>
        <v>0</v>
      </c>
      <c r="E97" s="22">
        <f t="shared" si="12"/>
        <v>0</v>
      </c>
    </row>
    <row r="98" spans="1:5" ht="12.75">
      <c r="A98" s="5">
        <f t="shared" si="13"/>
        <v>6.960000000000004</v>
      </c>
      <c r="B98" s="36">
        <f t="shared" si="9"/>
        <v>0</v>
      </c>
      <c r="C98" s="37">
        <f t="shared" si="10"/>
        <v>0</v>
      </c>
      <c r="D98" s="38">
        <f t="shared" si="11"/>
        <v>0</v>
      </c>
      <c r="E98" s="22">
        <f t="shared" si="12"/>
        <v>0</v>
      </c>
    </row>
    <row r="99" spans="1:5" ht="12.75">
      <c r="A99" s="5">
        <f t="shared" si="13"/>
        <v>7.0400000000000045</v>
      </c>
      <c r="B99" s="36">
        <f t="shared" si="9"/>
        <v>0</v>
      </c>
      <c r="C99" s="37">
        <f t="shared" si="10"/>
        <v>0</v>
      </c>
      <c r="D99" s="38">
        <f t="shared" si="11"/>
        <v>0</v>
      </c>
      <c r="E99" s="22">
        <f t="shared" si="12"/>
        <v>0</v>
      </c>
    </row>
    <row r="100" spans="1:5" ht="12.75">
      <c r="A100" s="5">
        <f t="shared" si="13"/>
        <v>7.1200000000000045</v>
      </c>
      <c r="B100" s="36">
        <f t="shared" si="9"/>
        <v>0</v>
      </c>
      <c r="C100" s="37">
        <f t="shared" si="10"/>
        <v>0</v>
      </c>
      <c r="D100" s="38">
        <f t="shared" si="11"/>
        <v>0</v>
      </c>
      <c r="E100" s="22">
        <f t="shared" si="12"/>
        <v>0</v>
      </c>
    </row>
    <row r="101" spans="1:5" ht="12.75">
      <c r="A101" s="5">
        <f t="shared" si="13"/>
        <v>7.200000000000005</v>
      </c>
      <c r="B101" s="36">
        <f t="shared" si="9"/>
        <v>0</v>
      </c>
      <c r="C101" s="37">
        <f t="shared" si="10"/>
        <v>0</v>
      </c>
      <c r="D101" s="38">
        <f t="shared" si="11"/>
        <v>0</v>
      </c>
      <c r="E101" s="22">
        <f t="shared" si="12"/>
        <v>0</v>
      </c>
    </row>
    <row r="102" spans="1:5" ht="12.75">
      <c r="A102" s="5">
        <f t="shared" si="13"/>
        <v>7.280000000000005</v>
      </c>
      <c r="B102" s="36">
        <f t="shared" si="9"/>
        <v>0</v>
      </c>
      <c r="C102" s="37">
        <f t="shared" si="10"/>
        <v>0</v>
      </c>
      <c r="D102" s="38">
        <f t="shared" si="11"/>
        <v>0</v>
      </c>
      <c r="E102" s="22">
        <f t="shared" si="12"/>
        <v>0</v>
      </c>
    </row>
    <row r="103" spans="1:5" ht="12.75">
      <c r="A103" s="5">
        <f t="shared" si="13"/>
        <v>7.360000000000005</v>
      </c>
      <c r="B103" s="36">
        <f t="shared" si="9"/>
        <v>0</v>
      </c>
      <c r="C103" s="37">
        <f t="shared" si="10"/>
        <v>0</v>
      </c>
      <c r="D103" s="38">
        <f t="shared" si="11"/>
        <v>0</v>
      </c>
      <c r="E103" s="22">
        <f t="shared" si="12"/>
        <v>0</v>
      </c>
    </row>
    <row r="104" spans="1:5" ht="12.75">
      <c r="A104" s="5">
        <f t="shared" si="13"/>
        <v>7.440000000000005</v>
      </c>
      <c r="B104" s="36">
        <f t="shared" si="9"/>
        <v>0</v>
      </c>
      <c r="C104" s="37">
        <f t="shared" si="10"/>
        <v>0</v>
      </c>
      <c r="D104" s="38">
        <f t="shared" si="11"/>
        <v>0</v>
      </c>
      <c r="E104" s="22">
        <f t="shared" si="12"/>
        <v>0</v>
      </c>
    </row>
    <row r="105" spans="1:5" ht="12.75">
      <c r="A105" s="5">
        <f t="shared" si="13"/>
        <v>7.520000000000005</v>
      </c>
      <c r="B105" s="36">
        <f t="shared" si="9"/>
        <v>0</v>
      </c>
      <c r="C105" s="37">
        <f t="shared" si="10"/>
        <v>0</v>
      </c>
      <c r="D105" s="38">
        <f t="shared" si="11"/>
        <v>0</v>
      </c>
      <c r="E105" s="22">
        <f t="shared" si="12"/>
        <v>0</v>
      </c>
    </row>
    <row r="106" spans="1:5" ht="12.75">
      <c r="A106" s="5">
        <f t="shared" si="13"/>
        <v>7.600000000000005</v>
      </c>
      <c r="B106" s="36">
        <f t="shared" si="9"/>
        <v>0</v>
      </c>
      <c r="C106" s="37">
        <f t="shared" si="10"/>
        <v>0</v>
      </c>
      <c r="D106" s="38">
        <f t="shared" si="11"/>
        <v>0</v>
      </c>
      <c r="E106" s="22">
        <f t="shared" si="12"/>
        <v>0</v>
      </c>
    </row>
    <row r="107" spans="1:5" ht="12.75">
      <c r="A107" s="5">
        <f t="shared" si="13"/>
        <v>7.680000000000005</v>
      </c>
      <c r="B107" s="36">
        <f t="shared" si="9"/>
        <v>0</v>
      </c>
      <c r="C107" s="37">
        <f t="shared" si="10"/>
        <v>0</v>
      </c>
      <c r="D107" s="38">
        <f t="shared" si="11"/>
        <v>0</v>
      </c>
      <c r="E107" s="22">
        <f t="shared" si="12"/>
        <v>0</v>
      </c>
    </row>
    <row r="108" spans="1:5" ht="12.75">
      <c r="A108" s="5">
        <f t="shared" si="13"/>
        <v>7.760000000000005</v>
      </c>
      <c r="B108" s="36">
        <f t="shared" si="9"/>
        <v>0</v>
      </c>
      <c r="C108" s="37">
        <f t="shared" si="10"/>
        <v>0</v>
      </c>
      <c r="D108" s="38">
        <f t="shared" si="11"/>
        <v>0</v>
      </c>
      <c r="E108" s="22">
        <f t="shared" si="12"/>
        <v>0</v>
      </c>
    </row>
    <row r="109" spans="1:5" ht="12.75">
      <c r="A109" s="5">
        <f t="shared" si="13"/>
        <v>7.840000000000005</v>
      </c>
      <c r="B109" s="36">
        <f t="shared" si="9"/>
        <v>0</v>
      </c>
      <c r="C109" s="37">
        <f t="shared" si="10"/>
        <v>0</v>
      </c>
      <c r="D109" s="38">
        <f t="shared" si="11"/>
        <v>0</v>
      </c>
      <c r="E109" s="22">
        <f t="shared" si="12"/>
        <v>0</v>
      </c>
    </row>
    <row r="110" spans="1:5" ht="12.75">
      <c r="A110" s="5">
        <f t="shared" si="13"/>
        <v>7.920000000000005</v>
      </c>
      <c r="B110" s="36">
        <f t="shared" si="9"/>
        <v>0</v>
      </c>
      <c r="C110" s="37">
        <f t="shared" si="10"/>
        <v>0</v>
      </c>
      <c r="D110" s="38">
        <f t="shared" si="11"/>
        <v>0</v>
      </c>
      <c r="E110" s="22">
        <f t="shared" si="12"/>
        <v>0</v>
      </c>
    </row>
    <row r="111" spans="1:5" ht="12.75">
      <c r="A111" s="5">
        <f t="shared" si="13"/>
        <v>8.000000000000005</v>
      </c>
      <c r="B111" s="36">
        <f t="shared" si="9"/>
        <v>0</v>
      </c>
      <c r="C111" s="37">
        <f t="shared" si="10"/>
        <v>0</v>
      </c>
      <c r="D111" s="38">
        <f t="shared" si="11"/>
        <v>0</v>
      </c>
      <c r="E111" s="22">
        <f t="shared" si="12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9:E111"/>
  <sheetViews>
    <sheetView workbookViewId="0" topLeftCell="A50">
      <selection activeCell="F117" sqref="F117"/>
    </sheetView>
  </sheetViews>
  <sheetFormatPr defaultColWidth="11.421875" defaultRowHeight="12.75"/>
  <sheetData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36">
        <f aca="true" t="shared" si="0" ref="B11:B42">IF(x&lt;LANG4,-FORCE4*(PORTEE-LANG4)/PORTEE,-FORCE4*(PORTEE-LANG4)/PORTEE+FORCE4)</f>
        <v>0</v>
      </c>
      <c r="C11" s="37">
        <f aca="true" t="shared" si="1" ref="C11:C42">IF(x&lt;LANG4,FORCE4*(PORTEE-LANG4)*x/PORTEE,FORCE4*(PORTEE-LANG4)*x/PORTEE+FORCE4*(LANG4-x))</f>
        <v>0</v>
      </c>
      <c r="D11" s="38">
        <f aca="true" t="shared" si="2" ref="D11:D42">IF(x&lt;LANG4,(FORCE4*(PORTEE-LANG4)*10^3*(3*(x)^2*10^6-(PORTEE*10^3)^2+(PORTEE*10^3-LANG4*10^3)^2))/(6*E*INERTIE*10^4*PORTEE*10^3),(FORCE4*(PORTEE*10^3-LANG4*10^3)*(3*(x*10^3)^2-(PORTEE*10^3)^2+(PORTEE*10^3-LANG4*10^3)^2))/(6*E*INERTIE*10^4*PORTEE*10^3)-(FORCE4*(x-LANG4)*(x-LANG4)*10^6/(2*E*INERTIE*10^4)))</f>
        <v>0</v>
      </c>
      <c r="E11" s="22">
        <f aca="true" t="shared" si="3" ref="E11:E42">IF(x&lt;LANG4,1000*(FORCE4*(PORTEE-LANG4)*x*(x^2-(PORTEE)^2+(PORTEE-LANG4)^2))/(6*E*0.01*INERTIE*PORTEE),1000*(FORCE4*(PORTEE-LANG4)*x*(x^2-(PORTEE)^2+(PORTEE-LANG4)^2))/(6*E*0.01*INERTIE*PORTEE)-1000*(FORCE4*(x-LANG4)^3)/(6*E*0.01*INERTIE))</f>
        <v>0</v>
      </c>
    </row>
    <row r="12" spans="1:5" ht="12.75">
      <c r="A12" s="5">
        <f aca="true" t="shared" si="4" ref="A12:A75">IF(A11&lt;PORTEE,A11+(PORTEE/100),"")</f>
        <v>0.08</v>
      </c>
      <c r="B12" s="36">
        <f t="shared" si="0"/>
        <v>0</v>
      </c>
      <c r="C12" s="37">
        <f t="shared" si="1"/>
        <v>0</v>
      </c>
      <c r="D12" s="38">
        <f t="shared" si="2"/>
        <v>0</v>
      </c>
      <c r="E12" s="22">
        <f t="shared" si="3"/>
        <v>0</v>
      </c>
    </row>
    <row r="13" spans="1:5" ht="12.75">
      <c r="A13" s="5">
        <f t="shared" si="4"/>
        <v>0.16</v>
      </c>
      <c r="B13" s="36">
        <f t="shared" si="0"/>
        <v>0</v>
      </c>
      <c r="C13" s="37">
        <f t="shared" si="1"/>
        <v>0</v>
      </c>
      <c r="D13" s="38">
        <f t="shared" si="2"/>
        <v>0</v>
      </c>
      <c r="E13" s="22">
        <f t="shared" si="3"/>
        <v>0</v>
      </c>
    </row>
    <row r="14" spans="1:5" ht="12.75">
      <c r="A14" s="5">
        <f t="shared" si="4"/>
        <v>0.24</v>
      </c>
      <c r="B14" s="36">
        <f t="shared" si="0"/>
        <v>0</v>
      </c>
      <c r="C14" s="37">
        <f t="shared" si="1"/>
        <v>0</v>
      </c>
      <c r="D14" s="38">
        <f t="shared" si="2"/>
        <v>0</v>
      </c>
      <c r="E14" s="22">
        <f t="shared" si="3"/>
        <v>0</v>
      </c>
    </row>
    <row r="15" spans="1:5" ht="12.75">
      <c r="A15" s="5">
        <f t="shared" si="4"/>
        <v>0.32</v>
      </c>
      <c r="B15" s="36">
        <f t="shared" si="0"/>
        <v>0</v>
      </c>
      <c r="C15" s="37">
        <f t="shared" si="1"/>
        <v>0</v>
      </c>
      <c r="D15" s="38">
        <f t="shared" si="2"/>
        <v>0</v>
      </c>
      <c r="E15" s="22">
        <f t="shared" si="3"/>
        <v>0</v>
      </c>
    </row>
    <row r="16" spans="1:5" ht="12.75">
      <c r="A16" s="5">
        <f t="shared" si="4"/>
        <v>0.4</v>
      </c>
      <c r="B16" s="36">
        <f t="shared" si="0"/>
        <v>0</v>
      </c>
      <c r="C16" s="37">
        <f t="shared" si="1"/>
        <v>0</v>
      </c>
      <c r="D16" s="38">
        <f t="shared" si="2"/>
        <v>0</v>
      </c>
      <c r="E16" s="22">
        <f t="shared" si="3"/>
        <v>0</v>
      </c>
    </row>
    <row r="17" spans="1:5" ht="12.75">
      <c r="A17" s="5">
        <f t="shared" si="4"/>
        <v>0.48000000000000004</v>
      </c>
      <c r="B17" s="36">
        <f t="shared" si="0"/>
        <v>0</v>
      </c>
      <c r="C17" s="37">
        <f t="shared" si="1"/>
        <v>0</v>
      </c>
      <c r="D17" s="38">
        <f t="shared" si="2"/>
        <v>0</v>
      </c>
      <c r="E17" s="22">
        <f t="shared" si="3"/>
        <v>0</v>
      </c>
    </row>
    <row r="18" spans="1:5" ht="12.75">
      <c r="A18" s="5">
        <f t="shared" si="4"/>
        <v>0.56</v>
      </c>
      <c r="B18" s="36">
        <f t="shared" si="0"/>
        <v>0</v>
      </c>
      <c r="C18" s="37">
        <f t="shared" si="1"/>
        <v>0</v>
      </c>
      <c r="D18" s="38">
        <f t="shared" si="2"/>
        <v>0</v>
      </c>
      <c r="E18" s="22">
        <f t="shared" si="3"/>
        <v>0</v>
      </c>
    </row>
    <row r="19" spans="1:5" ht="12.75">
      <c r="A19" s="5">
        <f t="shared" si="4"/>
        <v>0.64</v>
      </c>
      <c r="B19" s="36">
        <f t="shared" si="0"/>
        <v>0</v>
      </c>
      <c r="C19" s="37">
        <f t="shared" si="1"/>
        <v>0</v>
      </c>
      <c r="D19" s="38">
        <f t="shared" si="2"/>
        <v>0</v>
      </c>
      <c r="E19" s="22">
        <f t="shared" si="3"/>
        <v>0</v>
      </c>
    </row>
    <row r="20" spans="1:5" ht="12.75">
      <c r="A20" s="5">
        <f t="shared" si="4"/>
        <v>0.72</v>
      </c>
      <c r="B20" s="36">
        <f t="shared" si="0"/>
        <v>0</v>
      </c>
      <c r="C20" s="37">
        <f t="shared" si="1"/>
        <v>0</v>
      </c>
      <c r="D20" s="38">
        <f t="shared" si="2"/>
        <v>0</v>
      </c>
      <c r="E20" s="22">
        <f t="shared" si="3"/>
        <v>0</v>
      </c>
    </row>
    <row r="21" spans="1:5" ht="12.75">
      <c r="A21" s="5">
        <f t="shared" si="4"/>
        <v>0.7999999999999999</v>
      </c>
      <c r="B21" s="36">
        <f t="shared" si="0"/>
        <v>0</v>
      </c>
      <c r="C21" s="37">
        <f t="shared" si="1"/>
        <v>0</v>
      </c>
      <c r="D21" s="38">
        <f t="shared" si="2"/>
        <v>0</v>
      </c>
      <c r="E21" s="22">
        <f t="shared" si="3"/>
        <v>0</v>
      </c>
    </row>
    <row r="22" spans="1:5" ht="12.75">
      <c r="A22" s="5">
        <f t="shared" si="4"/>
        <v>0.8799999999999999</v>
      </c>
      <c r="B22" s="36">
        <f t="shared" si="0"/>
        <v>0</v>
      </c>
      <c r="C22" s="37">
        <f t="shared" si="1"/>
        <v>0</v>
      </c>
      <c r="D22" s="38">
        <f t="shared" si="2"/>
        <v>0</v>
      </c>
      <c r="E22" s="22">
        <f t="shared" si="3"/>
        <v>0</v>
      </c>
    </row>
    <row r="23" spans="1:5" ht="12.75">
      <c r="A23" s="5">
        <f t="shared" si="4"/>
        <v>0.9599999999999999</v>
      </c>
      <c r="B23" s="36">
        <f t="shared" si="0"/>
        <v>0</v>
      </c>
      <c r="C23" s="37">
        <f t="shared" si="1"/>
        <v>0</v>
      </c>
      <c r="D23" s="38">
        <f t="shared" si="2"/>
        <v>0</v>
      </c>
      <c r="E23" s="22">
        <f t="shared" si="3"/>
        <v>0</v>
      </c>
    </row>
    <row r="24" spans="1:5" ht="12.75">
      <c r="A24" s="5">
        <f t="shared" si="4"/>
        <v>1.0399999999999998</v>
      </c>
      <c r="B24" s="36">
        <f t="shared" si="0"/>
        <v>0</v>
      </c>
      <c r="C24" s="37">
        <f t="shared" si="1"/>
        <v>0</v>
      </c>
      <c r="D24" s="38">
        <f t="shared" si="2"/>
        <v>0</v>
      </c>
      <c r="E24" s="22">
        <f t="shared" si="3"/>
        <v>0</v>
      </c>
    </row>
    <row r="25" spans="1:5" ht="12.75">
      <c r="A25" s="5">
        <f t="shared" si="4"/>
        <v>1.1199999999999999</v>
      </c>
      <c r="B25" s="36">
        <f t="shared" si="0"/>
        <v>0</v>
      </c>
      <c r="C25" s="37">
        <f t="shared" si="1"/>
        <v>0</v>
      </c>
      <c r="D25" s="38">
        <f t="shared" si="2"/>
        <v>0</v>
      </c>
      <c r="E25" s="22">
        <f t="shared" si="3"/>
        <v>0</v>
      </c>
    </row>
    <row r="26" spans="1:5" ht="12.75">
      <c r="A26" s="5">
        <f t="shared" si="4"/>
        <v>1.2</v>
      </c>
      <c r="B26" s="36">
        <f t="shared" si="0"/>
        <v>0</v>
      </c>
      <c r="C26" s="37">
        <f t="shared" si="1"/>
        <v>0</v>
      </c>
      <c r="D26" s="38">
        <f t="shared" si="2"/>
        <v>0</v>
      </c>
      <c r="E26" s="22">
        <f t="shared" si="3"/>
        <v>0</v>
      </c>
    </row>
    <row r="27" spans="1:5" ht="12.75">
      <c r="A27" s="5">
        <f t="shared" si="4"/>
        <v>1.28</v>
      </c>
      <c r="B27" s="36">
        <f t="shared" si="0"/>
        <v>0</v>
      </c>
      <c r="C27" s="37">
        <f t="shared" si="1"/>
        <v>0</v>
      </c>
      <c r="D27" s="38">
        <f t="shared" si="2"/>
        <v>0</v>
      </c>
      <c r="E27" s="22">
        <f t="shared" si="3"/>
        <v>0</v>
      </c>
    </row>
    <row r="28" spans="1:5" ht="12.75">
      <c r="A28" s="5">
        <f t="shared" si="4"/>
        <v>1.36</v>
      </c>
      <c r="B28" s="36">
        <f t="shared" si="0"/>
        <v>0</v>
      </c>
      <c r="C28" s="37">
        <f t="shared" si="1"/>
        <v>0</v>
      </c>
      <c r="D28" s="38">
        <f t="shared" si="2"/>
        <v>0</v>
      </c>
      <c r="E28" s="22">
        <f t="shared" si="3"/>
        <v>0</v>
      </c>
    </row>
    <row r="29" spans="1:5" ht="12.75">
      <c r="A29" s="5">
        <f t="shared" si="4"/>
        <v>1.4400000000000002</v>
      </c>
      <c r="B29" s="36">
        <f t="shared" si="0"/>
        <v>0</v>
      </c>
      <c r="C29" s="37">
        <f t="shared" si="1"/>
        <v>0</v>
      </c>
      <c r="D29" s="38">
        <f t="shared" si="2"/>
        <v>0</v>
      </c>
      <c r="E29" s="22">
        <f t="shared" si="3"/>
        <v>0</v>
      </c>
    </row>
    <row r="30" spans="1:5" ht="12.75">
      <c r="A30" s="5">
        <f t="shared" si="4"/>
        <v>1.5200000000000002</v>
      </c>
      <c r="B30" s="36">
        <f t="shared" si="0"/>
        <v>0</v>
      </c>
      <c r="C30" s="37">
        <f t="shared" si="1"/>
        <v>0</v>
      </c>
      <c r="D30" s="38">
        <f t="shared" si="2"/>
        <v>0</v>
      </c>
      <c r="E30" s="22">
        <f t="shared" si="3"/>
        <v>0</v>
      </c>
    </row>
    <row r="31" spans="1:5" ht="12.75">
      <c r="A31" s="5">
        <f t="shared" si="4"/>
        <v>1.6000000000000003</v>
      </c>
      <c r="B31" s="36">
        <f t="shared" si="0"/>
        <v>0</v>
      </c>
      <c r="C31" s="37">
        <f t="shared" si="1"/>
        <v>0</v>
      </c>
      <c r="D31" s="38">
        <f t="shared" si="2"/>
        <v>0</v>
      </c>
      <c r="E31" s="22">
        <f t="shared" si="3"/>
        <v>0</v>
      </c>
    </row>
    <row r="32" spans="1:5" ht="12.75">
      <c r="A32" s="5">
        <f t="shared" si="4"/>
        <v>1.6800000000000004</v>
      </c>
      <c r="B32" s="36">
        <f t="shared" si="0"/>
        <v>0</v>
      </c>
      <c r="C32" s="37">
        <f t="shared" si="1"/>
        <v>0</v>
      </c>
      <c r="D32" s="38">
        <f t="shared" si="2"/>
        <v>0</v>
      </c>
      <c r="E32" s="22">
        <f t="shared" si="3"/>
        <v>0</v>
      </c>
    </row>
    <row r="33" spans="1:5" ht="12.75">
      <c r="A33" s="5">
        <f t="shared" si="4"/>
        <v>1.7600000000000005</v>
      </c>
      <c r="B33" s="36">
        <f t="shared" si="0"/>
        <v>0</v>
      </c>
      <c r="C33" s="37">
        <f t="shared" si="1"/>
        <v>0</v>
      </c>
      <c r="D33" s="38">
        <f t="shared" si="2"/>
        <v>0</v>
      </c>
      <c r="E33" s="22">
        <f t="shared" si="3"/>
        <v>0</v>
      </c>
    </row>
    <row r="34" spans="1:5" ht="12.75">
      <c r="A34" s="5">
        <f t="shared" si="4"/>
        <v>1.8400000000000005</v>
      </c>
      <c r="B34" s="36">
        <f t="shared" si="0"/>
        <v>0</v>
      </c>
      <c r="C34" s="37">
        <f t="shared" si="1"/>
        <v>0</v>
      </c>
      <c r="D34" s="38">
        <f t="shared" si="2"/>
        <v>0</v>
      </c>
      <c r="E34" s="22">
        <f t="shared" si="3"/>
        <v>0</v>
      </c>
    </row>
    <row r="35" spans="1:5" ht="12.75">
      <c r="A35" s="5">
        <f t="shared" si="4"/>
        <v>1.9200000000000006</v>
      </c>
      <c r="B35" s="36">
        <f t="shared" si="0"/>
        <v>0</v>
      </c>
      <c r="C35" s="37">
        <f t="shared" si="1"/>
        <v>0</v>
      </c>
      <c r="D35" s="38">
        <f t="shared" si="2"/>
        <v>0</v>
      </c>
      <c r="E35" s="22">
        <f t="shared" si="3"/>
        <v>0</v>
      </c>
    </row>
    <row r="36" spans="1:5" ht="12.75">
      <c r="A36" s="5">
        <f t="shared" si="4"/>
        <v>2.0000000000000004</v>
      </c>
      <c r="B36" s="36">
        <f t="shared" si="0"/>
        <v>0</v>
      </c>
      <c r="C36" s="37">
        <f t="shared" si="1"/>
        <v>0</v>
      </c>
      <c r="D36" s="38">
        <f t="shared" si="2"/>
        <v>0</v>
      </c>
      <c r="E36" s="22">
        <f t="shared" si="3"/>
        <v>0</v>
      </c>
    </row>
    <row r="37" spans="1:5" ht="12.75">
      <c r="A37" s="5">
        <f t="shared" si="4"/>
        <v>2.0800000000000005</v>
      </c>
      <c r="B37" s="36">
        <f t="shared" si="0"/>
        <v>0</v>
      </c>
      <c r="C37" s="37">
        <f t="shared" si="1"/>
        <v>0</v>
      </c>
      <c r="D37" s="38">
        <f t="shared" si="2"/>
        <v>0</v>
      </c>
      <c r="E37" s="22">
        <f t="shared" si="3"/>
        <v>0</v>
      </c>
    </row>
    <row r="38" spans="1:5" ht="12.75">
      <c r="A38" s="5">
        <f t="shared" si="4"/>
        <v>2.1600000000000006</v>
      </c>
      <c r="B38" s="36">
        <f t="shared" si="0"/>
        <v>0</v>
      </c>
      <c r="C38" s="37">
        <f t="shared" si="1"/>
        <v>0</v>
      </c>
      <c r="D38" s="38">
        <f t="shared" si="2"/>
        <v>0</v>
      </c>
      <c r="E38" s="22">
        <f t="shared" si="3"/>
        <v>0</v>
      </c>
    </row>
    <row r="39" spans="1:5" ht="12.75">
      <c r="A39" s="5">
        <f t="shared" si="4"/>
        <v>2.2400000000000007</v>
      </c>
      <c r="B39" s="36">
        <f t="shared" si="0"/>
        <v>0</v>
      </c>
      <c r="C39" s="37">
        <f t="shared" si="1"/>
        <v>0</v>
      </c>
      <c r="D39" s="38">
        <f t="shared" si="2"/>
        <v>0</v>
      </c>
      <c r="E39" s="22">
        <f t="shared" si="3"/>
        <v>0</v>
      </c>
    </row>
    <row r="40" spans="1:5" ht="12.75">
      <c r="A40" s="5">
        <f t="shared" si="4"/>
        <v>2.3200000000000007</v>
      </c>
      <c r="B40" s="36">
        <f t="shared" si="0"/>
        <v>0</v>
      </c>
      <c r="C40" s="37">
        <f t="shared" si="1"/>
        <v>0</v>
      </c>
      <c r="D40" s="38">
        <f t="shared" si="2"/>
        <v>0</v>
      </c>
      <c r="E40" s="22">
        <f t="shared" si="3"/>
        <v>0</v>
      </c>
    </row>
    <row r="41" spans="1:5" ht="12.75">
      <c r="A41" s="5">
        <f t="shared" si="4"/>
        <v>2.400000000000001</v>
      </c>
      <c r="B41" s="36">
        <f t="shared" si="0"/>
        <v>0</v>
      </c>
      <c r="C41" s="37">
        <f t="shared" si="1"/>
        <v>0</v>
      </c>
      <c r="D41" s="38">
        <f t="shared" si="2"/>
        <v>0</v>
      </c>
      <c r="E41" s="22">
        <f t="shared" si="3"/>
        <v>0</v>
      </c>
    </row>
    <row r="42" spans="1:5" ht="12.75">
      <c r="A42" s="5">
        <f t="shared" si="4"/>
        <v>2.480000000000001</v>
      </c>
      <c r="B42" s="36">
        <f t="shared" si="0"/>
        <v>0</v>
      </c>
      <c r="C42" s="37">
        <f t="shared" si="1"/>
        <v>0</v>
      </c>
      <c r="D42" s="38">
        <f t="shared" si="2"/>
        <v>0</v>
      </c>
      <c r="E42" s="22">
        <f t="shared" si="3"/>
        <v>0</v>
      </c>
    </row>
    <row r="43" spans="1:5" ht="12.75">
      <c r="A43" s="5">
        <f t="shared" si="4"/>
        <v>2.560000000000001</v>
      </c>
      <c r="B43" s="36">
        <f aca="true" t="shared" si="5" ref="B43:B74">IF(x&lt;LANG4,-FORCE4*(PORTEE-LANG4)/PORTEE,-FORCE4*(PORTEE-LANG4)/PORTEE+FORCE4)</f>
        <v>0</v>
      </c>
      <c r="C43" s="37">
        <f aca="true" t="shared" si="6" ref="C43:C74">IF(x&lt;LANG4,FORCE4*(PORTEE-LANG4)*x/PORTEE,FORCE4*(PORTEE-LANG4)*x/PORTEE+FORCE4*(LANG4-x))</f>
        <v>0</v>
      </c>
      <c r="D43" s="38">
        <f aca="true" t="shared" si="7" ref="D43:D74">IF(x&lt;LANG4,(FORCE4*(PORTEE-LANG4)*10^3*(3*(x)^2*10^6-(PORTEE*10^3)^2+(PORTEE*10^3-LANG4*10^3)^2))/(6*E*INERTIE*10^4*PORTEE*10^3),(FORCE4*(PORTEE*10^3-LANG4*10^3)*(3*(x*10^3)^2-(PORTEE*10^3)^2+(PORTEE*10^3-LANG4*10^3)^2))/(6*E*INERTIE*10^4*PORTEE*10^3)-(FORCE4*(x-LANG4)*(x-LANG4)*10^6/(2*E*INERTIE*10^4)))</f>
        <v>0</v>
      </c>
      <c r="E43" s="22">
        <f aca="true" t="shared" si="8" ref="E43:E74">IF(x&lt;LANG4,1000*(FORCE4*(PORTEE-LANG4)*x*(x^2-(PORTEE)^2+(PORTEE-LANG4)^2))/(6*E*0.01*INERTIE*PORTEE),1000*(FORCE4*(PORTEE-LANG4)*x*(x^2-(PORTEE)^2+(PORTEE-LANG4)^2))/(6*E*0.01*INERTIE*PORTEE)-1000*(FORCE4*(x-LANG4)^3)/(6*E*0.01*INERTIE))</f>
        <v>0</v>
      </c>
    </row>
    <row r="44" spans="1:5" ht="12.75">
      <c r="A44" s="5">
        <f t="shared" si="4"/>
        <v>2.640000000000001</v>
      </c>
      <c r="B44" s="36">
        <f t="shared" si="5"/>
        <v>0</v>
      </c>
      <c r="C44" s="37">
        <f t="shared" si="6"/>
        <v>0</v>
      </c>
      <c r="D44" s="38">
        <f t="shared" si="7"/>
        <v>0</v>
      </c>
      <c r="E44" s="22">
        <f t="shared" si="8"/>
        <v>0</v>
      </c>
    </row>
    <row r="45" spans="1:5" ht="12.75">
      <c r="A45" s="5">
        <f t="shared" si="4"/>
        <v>2.720000000000001</v>
      </c>
      <c r="B45" s="36">
        <f t="shared" si="5"/>
        <v>0</v>
      </c>
      <c r="C45" s="37">
        <f t="shared" si="6"/>
        <v>0</v>
      </c>
      <c r="D45" s="38">
        <f t="shared" si="7"/>
        <v>0</v>
      </c>
      <c r="E45" s="22">
        <f t="shared" si="8"/>
        <v>0</v>
      </c>
    </row>
    <row r="46" spans="1:5" ht="12.75">
      <c r="A46" s="5">
        <f t="shared" si="4"/>
        <v>2.800000000000001</v>
      </c>
      <c r="B46" s="36">
        <f t="shared" si="5"/>
        <v>0</v>
      </c>
      <c r="C46" s="37">
        <f t="shared" si="6"/>
        <v>0</v>
      </c>
      <c r="D46" s="38">
        <f t="shared" si="7"/>
        <v>0</v>
      </c>
      <c r="E46" s="22">
        <f t="shared" si="8"/>
        <v>0</v>
      </c>
    </row>
    <row r="47" spans="1:5" ht="12.75">
      <c r="A47" s="5">
        <f t="shared" si="4"/>
        <v>2.8800000000000012</v>
      </c>
      <c r="B47" s="36">
        <f t="shared" si="5"/>
        <v>0</v>
      </c>
      <c r="C47" s="37">
        <f t="shared" si="6"/>
        <v>0</v>
      </c>
      <c r="D47" s="38">
        <f t="shared" si="7"/>
        <v>0</v>
      </c>
      <c r="E47" s="22">
        <f t="shared" si="8"/>
        <v>0</v>
      </c>
    </row>
    <row r="48" spans="1:5" ht="12.75">
      <c r="A48" s="5">
        <f t="shared" si="4"/>
        <v>2.9600000000000013</v>
      </c>
      <c r="B48" s="36">
        <f t="shared" si="5"/>
        <v>0</v>
      </c>
      <c r="C48" s="37">
        <f t="shared" si="6"/>
        <v>0</v>
      </c>
      <c r="D48" s="38">
        <f t="shared" si="7"/>
        <v>0</v>
      </c>
      <c r="E48" s="22">
        <f t="shared" si="8"/>
        <v>0</v>
      </c>
    </row>
    <row r="49" spans="1:5" ht="12.75">
      <c r="A49" s="5">
        <f t="shared" si="4"/>
        <v>3.0400000000000014</v>
      </c>
      <c r="B49" s="36">
        <f t="shared" si="5"/>
        <v>0</v>
      </c>
      <c r="C49" s="37">
        <f t="shared" si="6"/>
        <v>0</v>
      </c>
      <c r="D49" s="38">
        <f t="shared" si="7"/>
        <v>0</v>
      </c>
      <c r="E49" s="22">
        <f t="shared" si="8"/>
        <v>0</v>
      </c>
    </row>
    <row r="50" spans="1:5" ht="12.75">
      <c r="A50" s="5">
        <f t="shared" si="4"/>
        <v>3.1200000000000014</v>
      </c>
      <c r="B50" s="36">
        <f t="shared" si="5"/>
        <v>0</v>
      </c>
      <c r="C50" s="37">
        <f t="shared" si="6"/>
        <v>0</v>
      </c>
      <c r="D50" s="38">
        <f t="shared" si="7"/>
        <v>0</v>
      </c>
      <c r="E50" s="22">
        <f t="shared" si="8"/>
        <v>0</v>
      </c>
    </row>
    <row r="51" spans="1:5" ht="12.75">
      <c r="A51" s="5">
        <f t="shared" si="4"/>
        <v>3.2000000000000015</v>
      </c>
      <c r="B51" s="36">
        <f t="shared" si="5"/>
        <v>0</v>
      </c>
      <c r="C51" s="37">
        <f t="shared" si="6"/>
        <v>0</v>
      </c>
      <c r="D51" s="38">
        <f t="shared" si="7"/>
        <v>0</v>
      </c>
      <c r="E51" s="22">
        <f t="shared" si="8"/>
        <v>0</v>
      </c>
    </row>
    <row r="52" spans="1:5" ht="12.75">
      <c r="A52" s="5">
        <f t="shared" si="4"/>
        <v>3.2800000000000016</v>
      </c>
      <c r="B52" s="36">
        <f t="shared" si="5"/>
        <v>0</v>
      </c>
      <c r="C52" s="37">
        <f t="shared" si="6"/>
        <v>0</v>
      </c>
      <c r="D52" s="38">
        <f t="shared" si="7"/>
        <v>0</v>
      </c>
      <c r="E52" s="22">
        <f t="shared" si="8"/>
        <v>0</v>
      </c>
    </row>
    <row r="53" spans="1:5" ht="12.75">
      <c r="A53" s="5">
        <f t="shared" si="4"/>
        <v>3.3600000000000017</v>
      </c>
      <c r="B53" s="36">
        <f t="shared" si="5"/>
        <v>0</v>
      </c>
      <c r="C53" s="37">
        <f t="shared" si="6"/>
        <v>0</v>
      </c>
      <c r="D53" s="38">
        <f t="shared" si="7"/>
        <v>0</v>
      </c>
      <c r="E53" s="22">
        <f t="shared" si="8"/>
        <v>0</v>
      </c>
    </row>
    <row r="54" spans="1:5" ht="12.75">
      <c r="A54" s="5">
        <f t="shared" si="4"/>
        <v>3.4400000000000017</v>
      </c>
      <c r="B54" s="36">
        <f t="shared" si="5"/>
        <v>0</v>
      </c>
      <c r="C54" s="37">
        <f t="shared" si="6"/>
        <v>0</v>
      </c>
      <c r="D54" s="38">
        <f t="shared" si="7"/>
        <v>0</v>
      </c>
      <c r="E54" s="22">
        <f t="shared" si="8"/>
        <v>0</v>
      </c>
    </row>
    <row r="55" spans="1:5" ht="12.75">
      <c r="A55" s="5">
        <f t="shared" si="4"/>
        <v>3.520000000000002</v>
      </c>
      <c r="B55" s="36">
        <f t="shared" si="5"/>
        <v>0</v>
      </c>
      <c r="C55" s="37">
        <f t="shared" si="6"/>
        <v>0</v>
      </c>
      <c r="D55" s="38">
        <f t="shared" si="7"/>
        <v>0</v>
      </c>
      <c r="E55" s="22">
        <f t="shared" si="8"/>
        <v>0</v>
      </c>
    </row>
    <row r="56" spans="1:5" ht="12.75">
      <c r="A56" s="5">
        <f t="shared" si="4"/>
        <v>3.600000000000002</v>
      </c>
      <c r="B56" s="36">
        <f t="shared" si="5"/>
        <v>0</v>
      </c>
      <c r="C56" s="37">
        <f t="shared" si="6"/>
        <v>0</v>
      </c>
      <c r="D56" s="38">
        <f t="shared" si="7"/>
        <v>0</v>
      </c>
      <c r="E56" s="22">
        <f t="shared" si="8"/>
        <v>0</v>
      </c>
    </row>
    <row r="57" spans="1:5" ht="12.75">
      <c r="A57" s="5">
        <f t="shared" si="4"/>
        <v>3.680000000000002</v>
      </c>
      <c r="B57" s="36">
        <f t="shared" si="5"/>
        <v>0</v>
      </c>
      <c r="C57" s="37">
        <f t="shared" si="6"/>
        <v>0</v>
      </c>
      <c r="D57" s="38">
        <f t="shared" si="7"/>
        <v>0</v>
      </c>
      <c r="E57" s="22">
        <f t="shared" si="8"/>
        <v>0</v>
      </c>
    </row>
    <row r="58" spans="1:5" ht="12.75">
      <c r="A58" s="5">
        <f t="shared" si="4"/>
        <v>3.760000000000002</v>
      </c>
      <c r="B58" s="36">
        <f t="shared" si="5"/>
        <v>0</v>
      </c>
      <c r="C58" s="37">
        <f t="shared" si="6"/>
        <v>0</v>
      </c>
      <c r="D58" s="38">
        <f t="shared" si="7"/>
        <v>0</v>
      </c>
      <c r="E58" s="22">
        <f t="shared" si="8"/>
        <v>0</v>
      </c>
    </row>
    <row r="59" spans="1:5" ht="12.75">
      <c r="A59" s="5">
        <f t="shared" si="4"/>
        <v>3.840000000000002</v>
      </c>
      <c r="B59" s="36">
        <f t="shared" si="5"/>
        <v>0</v>
      </c>
      <c r="C59" s="37">
        <f t="shared" si="6"/>
        <v>0</v>
      </c>
      <c r="D59" s="38">
        <f t="shared" si="7"/>
        <v>0</v>
      </c>
      <c r="E59" s="22">
        <f t="shared" si="8"/>
        <v>0</v>
      </c>
    </row>
    <row r="60" spans="1:5" ht="12.75">
      <c r="A60" s="5">
        <f t="shared" si="4"/>
        <v>3.920000000000002</v>
      </c>
      <c r="B60" s="36">
        <f t="shared" si="5"/>
        <v>0</v>
      </c>
      <c r="C60" s="37">
        <f t="shared" si="6"/>
        <v>0</v>
      </c>
      <c r="D60" s="38">
        <f t="shared" si="7"/>
        <v>0</v>
      </c>
      <c r="E60" s="22">
        <f t="shared" si="8"/>
        <v>0</v>
      </c>
    </row>
    <row r="61" spans="1:5" ht="12.75">
      <c r="A61" s="5">
        <f t="shared" si="4"/>
        <v>4.000000000000002</v>
      </c>
      <c r="B61" s="36">
        <f t="shared" si="5"/>
        <v>0</v>
      </c>
      <c r="C61" s="37">
        <f t="shared" si="6"/>
        <v>0</v>
      </c>
      <c r="D61" s="38">
        <f t="shared" si="7"/>
        <v>0</v>
      </c>
      <c r="E61" s="22">
        <f t="shared" si="8"/>
        <v>0</v>
      </c>
    </row>
    <row r="62" spans="1:5" ht="12.75">
      <c r="A62" s="5">
        <f t="shared" si="4"/>
        <v>4.080000000000002</v>
      </c>
      <c r="B62" s="36">
        <f t="shared" si="5"/>
        <v>0</v>
      </c>
      <c r="C62" s="37">
        <f t="shared" si="6"/>
        <v>0</v>
      </c>
      <c r="D62" s="38">
        <f t="shared" si="7"/>
        <v>0</v>
      </c>
      <c r="E62" s="22">
        <f t="shared" si="8"/>
        <v>0</v>
      </c>
    </row>
    <row r="63" spans="1:5" ht="12.75">
      <c r="A63" s="5">
        <f t="shared" si="4"/>
        <v>4.160000000000002</v>
      </c>
      <c r="B63" s="36">
        <f t="shared" si="5"/>
        <v>0</v>
      </c>
      <c r="C63" s="37">
        <f t="shared" si="6"/>
        <v>0</v>
      </c>
      <c r="D63" s="38">
        <f t="shared" si="7"/>
        <v>0</v>
      </c>
      <c r="E63" s="22">
        <f t="shared" si="8"/>
        <v>0</v>
      </c>
    </row>
    <row r="64" spans="1:5" ht="12.75">
      <c r="A64" s="5">
        <f t="shared" si="4"/>
        <v>4.240000000000002</v>
      </c>
      <c r="B64" s="36">
        <f t="shared" si="5"/>
        <v>0</v>
      </c>
      <c r="C64" s="37">
        <f t="shared" si="6"/>
        <v>0</v>
      </c>
      <c r="D64" s="38">
        <f t="shared" si="7"/>
        <v>0</v>
      </c>
      <c r="E64" s="22">
        <f t="shared" si="8"/>
        <v>0</v>
      </c>
    </row>
    <row r="65" spans="1:5" ht="12.75">
      <c r="A65" s="5">
        <f t="shared" si="4"/>
        <v>4.320000000000002</v>
      </c>
      <c r="B65" s="36">
        <f t="shared" si="5"/>
        <v>0</v>
      </c>
      <c r="C65" s="37">
        <f t="shared" si="6"/>
        <v>0</v>
      </c>
      <c r="D65" s="38">
        <f t="shared" si="7"/>
        <v>0</v>
      </c>
      <c r="E65" s="22">
        <f t="shared" si="8"/>
        <v>0</v>
      </c>
    </row>
    <row r="66" spans="1:5" ht="12.75">
      <c r="A66" s="5">
        <f t="shared" si="4"/>
        <v>4.400000000000002</v>
      </c>
      <c r="B66" s="36">
        <f t="shared" si="5"/>
        <v>0</v>
      </c>
      <c r="C66" s="37">
        <f t="shared" si="6"/>
        <v>0</v>
      </c>
      <c r="D66" s="38">
        <f t="shared" si="7"/>
        <v>0</v>
      </c>
      <c r="E66" s="22">
        <f t="shared" si="8"/>
        <v>0</v>
      </c>
    </row>
    <row r="67" spans="1:5" ht="12.75">
      <c r="A67" s="5">
        <f t="shared" si="4"/>
        <v>4.480000000000002</v>
      </c>
      <c r="B67" s="36">
        <f t="shared" si="5"/>
        <v>0</v>
      </c>
      <c r="C67" s="37">
        <f t="shared" si="6"/>
        <v>0</v>
      </c>
      <c r="D67" s="38">
        <f t="shared" si="7"/>
        <v>0</v>
      </c>
      <c r="E67" s="22">
        <f t="shared" si="8"/>
        <v>0</v>
      </c>
    </row>
    <row r="68" spans="1:5" ht="12.75">
      <c r="A68" s="5">
        <f t="shared" si="4"/>
        <v>4.560000000000002</v>
      </c>
      <c r="B68" s="36">
        <f t="shared" si="5"/>
        <v>0</v>
      </c>
      <c r="C68" s="37">
        <f t="shared" si="6"/>
        <v>0</v>
      </c>
      <c r="D68" s="38">
        <f t="shared" si="7"/>
        <v>0</v>
      </c>
      <c r="E68" s="22">
        <f t="shared" si="8"/>
        <v>0</v>
      </c>
    </row>
    <row r="69" spans="1:5" ht="12.75">
      <c r="A69" s="5">
        <f t="shared" si="4"/>
        <v>4.640000000000002</v>
      </c>
      <c r="B69" s="36">
        <f t="shared" si="5"/>
        <v>0</v>
      </c>
      <c r="C69" s="37">
        <f t="shared" si="6"/>
        <v>0</v>
      </c>
      <c r="D69" s="38">
        <f t="shared" si="7"/>
        <v>0</v>
      </c>
      <c r="E69" s="22">
        <f t="shared" si="8"/>
        <v>0</v>
      </c>
    </row>
    <row r="70" spans="1:5" ht="12.75">
      <c r="A70" s="5">
        <f t="shared" si="4"/>
        <v>4.720000000000002</v>
      </c>
      <c r="B70" s="36">
        <f t="shared" si="5"/>
        <v>0</v>
      </c>
      <c r="C70" s="37">
        <f t="shared" si="6"/>
        <v>0</v>
      </c>
      <c r="D70" s="38">
        <f t="shared" si="7"/>
        <v>0</v>
      </c>
      <c r="E70" s="22">
        <f t="shared" si="8"/>
        <v>0</v>
      </c>
    </row>
    <row r="71" spans="1:5" ht="12.75">
      <c r="A71" s="5">
        <f t="shared" si="4"/>
        <v>4.8000000000000025</v>
      </c>
      <c r="B71" s="36">
        <f t="shared" si="5"/>
        <v>0</v>
      </c>
      <c r="C71" s="37">
        <f t="shared" si="6"/>
        <v>0</v>
      </c>
      <c r="D71" s="38">
        <f t="shared" si="7"/>
        <v>0</v>
      </c>
      <c r="E71" s="22">
        <f t="shared" si="8"/>
        <v>0</v>
      </c>
    </row>
    <row r="72" spans="1:5" ht="12.75">
      <c r="A72" s="5">
        <f t="shared" si="4"/>
        <v>4.880000000000003</v>
      </c>
      <c r="B72" s="36">
        <f t="shared" si="5"/>
        <v>0</v>
      </c>
      <c r="C72" s="37">
        <f t="shared" si="6"/>
        <v>0</v>
      </c>
      <c r="D72" s="38">
        <f t="shared" si="7"/>
        <v>0</v>
      </c>
      <c r="E72" s="22">
        <f t="shared" si="8"/>
        <v>0</v>
      </c>
    </row>
    <row r="73" spans="1:5" ht="12.75">
      <c r="A73" s="5">
        <f t="shared" si="4"/>
        <v>4.960000000000003</v>
      </c>
      <c r="B73" s="36">
        <f t="shared" si="5"/>
        <v>0</v>
      </c>
      <c r="C73" s="37">
        <f t="shared" si="6"/>
        <v>0</v>
      </c>
      <c r="D73" s="38">
        <f t="shared" si="7"/>
        <v>0</v>
      </c>
      <c r="E73" s="22">
        <f t="shared" si="8"/>
        <v>0</v>
      </c>
    </row>
    <row r="74" spans="1:5" ht="12.75">
      <c r="A74" s="5">
        <f t="shared" si="4"/>
        <v>5.040000000000003</v>
      </c>
      <c r="B74" s="36">
        <f t="shared" si="5"/>
        <v>0</v>
      </c>
      <c r="C74" s="37">
        <f t="shared" si="6"/>
        <v>0</v>
      </c>
      <c r="D74" s="38">
        <f t="shared" si="7"/>
        <v>0</v>
      </c>
      <c r="E74" s="22">
        <f t="shared" si="8"/>
        <v>0</v>
      </c>
    </row>
    <row r="75" spans="1:5" ht="12.75">
      <c r="A75" s="5">
        <f t="shared" si="4"/>
        <v>5.120000000000003</v>
      </c>
      <c r="B75" s="36">
        <f aca="true" t="shared" si="9" ref="B75:B111">IF(x&lt;LANG4,-FORCE4*(PORTEE-LANG4)/PORTEE,-FORCE4*(PORTEE-LANG4)/PORTEE+FORCE4)</f>
        <v>0</v>
      </c>
      <c r="C75" s="37">
        <f aca="true" t="shared" si="10" ref="C75:C111">IF(x&lt;LANG4,FORCE4*(PORTEE-LANG4)*x/PORTEE,FORCE4*(PORTEE-LANG4)*x/PORTEE+FORCE4*(LANG4-x))</f>
        <v>0</v>
      </c>
      <c r="D75" s="38">
        <f aca="true" t="shared" si="11" ref="D75:D111">IF(x&lt;LANG4,(FORCE4*(PORTEE-LANG4)*10^3*(3*(x)^2*10^6-(PORTEE*10^3)^2+(PORTEE*10^3-LANG4*10^3)^2))/(6*E*INERTIE*10^4*PORTEE*10^3),(FORCE4*(PORTEE*10^3-LANG4*10^3)*(3*(x*10^3)^2-(PORTEE*10^3)^2+(PORTEE*10^3-LANG4*10^3)^2))/(6*E*INERTIE*10^4*PORTEE*10^3)-(FORCE4*(x-LANG4)*(x-LANG4)*10^6/(2*E*INERTIE*10^4)))</f>
        <v>0</v>
      </c>
      <c r="E75" s="22">
        <f aca="true" t="shared" si="12" ref="E75:E111">IF(x&lt;LANG4,1000*(FORCE4*(PORTEE-LANG4)*x*(x^2-(PORTEE)^2+(PORTEE-LANG4)^2))/(6*E*0.01*INERTIE*PORTEE),1000*(FORCE4*(PORTEE-LANG4)*x*(x^2-(PORTEE)^2+(PORTEE-LANG4)^2))/(6*E*0.01*INERTIE*PORTEE)-1000*(FORCE4*(x-LANG4)^3)/(6*E*0.01*INERTIE))</f>
        <v>0</v>
      </c>
    </row>
    <row r="76" spans="1:5" ht="12.75">
      <c r="A76" s="5">
        <f aca="true" t="shared" si="13" ref="A76:A111">IF(A75&lt;PORTEE,A75+(PORTEE/100),"")</f>
        <v>5.200000000000003</v>
      </c>
      <c r="B76" s="36">
        <f t="shared" si="9"/>
        <v>0</v>
      </c>
      <c r="C76" s="37">
        <f t="shared" si="10"/>
        <v>0</v>
      </c>
      <c r="D76" s="38">
        <f t="shared" si="11"/>
        <v>0</v>
      </c>
      <c r="E76" s="22">
        <f t="shared" si="12"/>
        <v>0</v>
      </c>
    </row>
    <row r="77" spans="1:5" ht="12.75">
      <c r="A77" s="5">
        <f t="shared" si="13"/>
        <v>5.280000000000003</v>
      </c>
      <c r="B77" s="36">
        <f t="shared" si="9"/>
        <v>0</v>
      </c>
      <c r="C77" s="37">
        <f t="shared" si="10"/>
        <v>0</v>
      </c>
      <c r="D77" s="38">
        <f t="shared" si="11"/>
        <v>0</v>
      </c>
      <c r="E77" s="22">
        <f t="shared" si="12"/>
        <v>0</v>
      </c>
    </row>
    <row r="78" spans="1:5" ht="12.75">
      <c r="A78" s="5">
        <f t="shared" si="13"/>
        <v>5.360000000000003</v>
      </c>
      <c r="B78" s="36">
        <f t="shared" si="9"/>
        <v>0</v>
      </c>
      <c r="C78" s="37">
        <f t="shared" si="10"/>
        <v>0</v>
      </c>
      <c r="D78" s="38">
        <f t="shared" si="11"/>
        <v>0</v>
      </c>
      <c r="E78" s="22">
        <f t="shared" si="12"/>
        <v>0</v>
      </c>
    </row>
    <row r="79" spans="1:5" ht="12.75">
      <c r="A79" s="5">
        <f t="shared" si="13"/>
        <v>5.440000000000003</v>
      </c>
      <c r="B79" s="36">
        <f t="shared" si="9"/>
        <v>0</v>
      </c>
      <c r="C79" s="37">
        <f t="shared" si="10"/>
        <v>0</v>
      </c>
      <c r="D79" s="38">
        <f t="shared" si="11"/>
        <v>0</v>
      </c>
      <c r="E79" s="22">
        <f t="shared" si="12"/>
        <v>0</v>
      </c>
    </row>
    <row r="80" spans="1:5" ht="12.75">
      <c r="A80" s="5">
        <f t="shared" si="13"/>
        <v>5.520000000000003</v>
      </c>
      <c r="B80" s="36">
        <f t="shared" si="9"/>
        <v>0</v>
      </c>
      <c r="C80" s="37">
        <f t="shared" si="10"/>
        <v>0</v>
      </c>
      <c r="D80" s="38">
        <f t="shared" si="11"/>
        <v>0</v>
      </c>
      <c r="E80" s="22">
        <f t="shared" si="12"/>
        <v>0</v>
      </c>
    </row>
    <row r="81" spans="1:5" ht="12.75">
      <c r="A81" s="5">
        <f t="shared" si="13"/>
        <v>5.600000000000003</v>
      </c>
      <c r="B81" s="36">
        <f t="shared" si="9"/>
        <v>0</v>
      </c>
      <c r="C81" s="37">
        <f t="shared" si="10"/>
        <v>0</v>
      </c>
      <c r="D81" s="38">
        <f t="shared" si="11"/>
        <v>0</v>
      </c>
      <c r="E81" s="22">
        <f t="shared" si="12"/>
        <v>0</v>
      </c>
    </row>
    <row r="82" spans="1:5" ht="12.75">
      <c r="A82" s="5">
        <f t="shared" si="13"/>
        <v>5.680000000000003</v>
      </c>
      <c r="B82" s="36">
        <f t="shared" si="9"/>
        <v>0</v>
      </c>
      <c r="C82" s="37">
        <f t="shared" si="10"/>
        <v>0</v>
      </c>
      <c r="D82" s="38">
        <f t="shared" si="11"/>
        <v>0</v>
      </c>
      <c r="E82" s="22">
        <f t="shared" si="12"/>
        <v>0</v>
      </c>
    </row>
    <row r="83" spans="1:5" ht="12.75">
      <c r="A83" s="5">
        <f t="shared" si="13"/>
        <v>5.760000000000003</v>
      </c>
      <c r="B83" s="36">
        <f t="shared" si="9"/>
        <v>0</v>
      </c>
      <c r="C83" s="37">
        <f t="shared" si="10"/>
        <v>0</v>
      </c>
      <c r="D83" s="38">
        <f t="shared" si="11"/>
        <v>0</v>
      </c>
      <c r="E83" s="22">
        <f t="shared" si="12"/>
        <v>0</v>
      </c>
    </row>
    <row r="84" spans="1:5" ht="12.75">
      <c r="A84" s="5">
        <f t="shared" si="13"/>
        <v>5.840000000000003</v>
      </c>
      <c r="B84" s="36">
        <f t="shared" si="9"/>
        <v>0</v>
      </c>
      <c r="C84" s="37">
        <f t="shared" si="10"/>
        <v>0</v>
      </c>
      <c r="D84" s="38">
        <f t="shared" si="11"/>
        <v>0</v>
      </c>
      <c r="E84" s="22">
        <f t="shared" si="12"/>
        <v>0</v>
      </c>
    </row>
    <row r="85" spans="1:5" ht="12.75">
      <c r="A85" s="5">
        <f t="shared" si="13"/>
        <v>5.9200000000000035</v>
      </c>
      <c r="B85" s="36">
        <f t="shared" si="9"/>
        <v>0</v>
      </c>
      <c r="C85" s="37">
        <f t="shared" si="10"/>
        <v>0</v>
      </c>
      <c r="D85" s="38">
        <f t="shared" si="11"/>
        <v>0</v>
      </c>
      <c r="E85" s="22">
        <f t="shared" si="12"/>
        <v>0</v>
      </c>
    </row>
    <row r="86" spans="1:5" ht="12.75">
      <c r="A86" s="5">
        <f t="shared" si="13"/>
        <v>6.0000000000000036</v>
      </c>
      <c r="B86" s="36">
        <f t="shared" si="9"/>
        <v>0</v>
      </c>
      <c r="C86" s="37">
        <f t="shared" si="10"/>
        <v>0</v>
      </c>
      <c r="D86" s="38">
        <f t="shared" si="11"/>
        <v>0</v>
      </c>
      <c r="E86" s="22">
        <f t="shared" si="12"/>
        <v>0</v>
      </c>
    </row>
    <row r="87" spans="1:5" ht="12.75">
      <c r="A87" s="5">
        <f t="shared" si="13"/>
        <v>6.080000000000004</v>
      </c>
      <c r="B87" s="36">
        <f t="shared" si="9"/>
        <v>0</v>
      </c>
      <c r="C87" s="37">
        <f t="shared" si="10"/>
        <v>0</v>
      </c>
      <c r="D87" s="38">
        <f t="shared" si="11"/>
        <v>0</v>
      </c>
      <c r="E87" s="22">
        <f t="shared" si="12"/>
        <v>0</v>
      </c>
    </row>
    <row r="88" spans="1:5" ht="12.75">
      <c r="A88" s="5">
        <f t="shared" si="13"/>
        <v>6.160000000000004</v>
      </c>
      <c r="B88" s="36">
        <f t="shared" si="9"/>
        <v>0</v>
      </c>
      <c r="C88" s="37">
        <f t="shared" si="10"/>
        <v>0</v>
      </c>
      <c r="D88" s="38">
        <f t="shared" si="11"/>
        <v>0</v>
      </c>
      <c r="E88" s="22">
        <f t="shared" si="12"/>
        <v>0</v>
      </c>
    </row>
    <row r="89" spans="1:5" ht="12.75">
      <c r="A89" s="5">
        <f t="shared" si="13"/>
        <v>6.240000000000004</v>
      </c>
      <c r="B89" s="36">
        <f t="shared" si="9"/>
        <v>0</v>
      </c>
      <c r="C89" s="37">
        <f t="shared" si="10"/>
        <v>0</v>
      </c>
      <c r="D89" s="38">
        <f t="shared" si="11"/>
        <v>0</v>
      </c>
      <c r="E89" s="22">
        <f t="shared" si="12"/>
        <v>0</v>
      </c>
    </row>
    <row r="90" spans="1:5" ht="12.75">
      <c r="A90" s="5">
        <f t="shared" si="13"/>
        <v>6.320000000000004</v>
      </c>
      <c r="B90" s="36">
        <f t="shared" si="9"/>
        <v>0</v>
      </c>
      <c r="C90" s="37">
        <f t="shared" si="10"/>
        <v>0</v>
      </c>
      <c r="D90" s="38">
        <f t="shared" si="11"/>
        <v>0</v>
      </c>
      <c r="E90" s="22">
        <f t="shared" si="12"/>
        <v>0</v>
      </c>
    </row>
    <row r="91" spans="1:5" ht="12.75">
      <c r="A91" s="5">
        <f t="shared" si="13"/>
        <v>6.400000000000004</v>
      </c>
      <c r="B91" s="36">
        <f t="shared" si="9"/>
        <v>0</v>
      </c>
      <c r="C91" s="37">
        <f t="shared" si="10"/>
        <v>0</v>
      </c>
      <c r="D91" s="38">
        <f t="shared" si="11"/>
        <v>0</v>
      </c>
      <c r="E91" s="22">
        <f t="shared" si="12"/>
        <v>0</v>
      </c>
    </row>
    <row r="92" spans="1:5" ht="12.75">
      <c r="A92" s="5">
        <f t="shared" si="13"/>
        <v>6.480000000000004</v>
      </c>
      <c r="B92" s="36">
        <f t="shared" si="9"/>
        <v>0</v>
      </c>
      <c r="C92" s="37">
        <f t="shared" si="10"/>
        <v>0</v>
      </c>
      <c r="D92" s="38">
        <f t="shared" si="11"/>
        <v>0</v>
      </c>
      <c r="E92" s="22">
        <f t="shared" si="12"/>
        <v>0</v>
      </c>
    </row>
    <row r="93" spans="1:5" ht="12.75">
      <c r="A93" s="5">
        <f t="shared" si="13"/>
        <v>6.560000000000004</v>
      </c>
      <c r="B93" s="36">
        <f t="shared" si="9"/>
        <v>0</v>
      </c>
      <c r="C93" s="37">
        <f t="shared" si="10"/>
        <v>0</v>
      </c>
      <c r="D93" s="38">
        <f t="shared" si="11"/>
        <v>0</v>
      </c>
      <c r="E93" s="22">
        <f t="shared" si="12"/>
        <v>0</v>
      </c>
    </row>
    <row r="94" spans="1:5" ht="12.75">
      <c r="A94" s="5">
        <f t="shared" si="13"/>
        <v>6.640000000000004</v>
      </c>
      <c r="B94" s="36">
        <f t="shared" si="9"/>
        <v>0</v>
      </c>
      <c r="C94" s="37">
        <f t="shared" si="10"/>
        <v>0</v>
      </c>
      <c r="D94" s="38">
        <f t="shared" si="11"/>
        <v>0</v>
      </c>
      <c r="E94" s="22">
        <f t="shared" si="12"/>
        <v>0</v>
      </c>
    </row>
    <row r="95" spans="1:5" ht="12.75">
      <c r="A95" s="5">
        <f t="shared" si="13"/>
        <v>6.720000000000004</v>
      </c>
      <c r="B95" s="36">
        <f t="shared" si="9"/>
        <v>0</v>
      </c>
      <c r="C95" s="37">
        <f t="shared" si="10"/>
        <v>0</v>
      </c>
      <c r="D95" s="38">
        <f t="shared" si="11"/>
        <v>0</v>
      </c>
      <c r="E95" s="22">
        <f t="shared" si="12"/>
        <v>0</v>
      </c>
    </row>
    <row r="96" spans="1:5" ht="12.75">
      <c r="A96" s="5">
        <f t="shared" si="13"/>
        <v>6.800000000000004</v>
      </c>
      <c r="B96" s="36">
        <f t="shared" si="9"/>
        <v>0</v>
      </c>
      <c r="C96" s="37">
        <f t="shared" si="10"/>
        <v>0</v>
      </c>
      <c r="D96" s="38">
        <f t="shared" si="11"/>
        <v>0</v>
      </c>
      <c r="E96" s="22">
        <f t="shared" si="12"/>
        <v>0</v>
      </c>
    </row>
    <row r="97" spans="1:5" ht="12.75">
      <c r="A97" s="5">
        <f t="shared" si="13"/>
        <v>6.880000000000004</v>
      </c>
      <c r="B97" s="36">
        <f t="shared" si="9"/>
        <v>0</v>
      </c>
      <c r="C97" s="37">
        <f t="shared" si="10"/>
        <v>0</v>
      </c>
      <c r="D97" s="38">
        <f t="shared" si="11"/>
        <v>0</v>
      </c>
      <c r="E97" s="22">
        <f t="shared" si="12"/>
        <v>0</v>
      </c>
    </row>
    <row r="98" spans="1:5" ht="12.75">
      <c r="A98" s="5">
        <f t="shared" si="13"/>
        <v>6.960000000000004</v>
      </c>
      <c r="B98" s="36">
        <f t="shared" si="9"/>
        <v>0</v>
      </c>
      <c r="C98" s="37">
        <f t="shared" si="10"/>
        <v>0</v>
      </c>
      <c r="D98" s="38">
        <f t="shared" si="11"/>
        <v>0</v>
      </c>
      <c r="E98" s="22">
        <f t="shared" si="12"/>
        <v>0</v>
      </c>
    </row>
    <row r="99" spans="1:5" ht="12.75">
      <c r="A99" s="5">
        <f t="shared" si="13"/>
        <v>7.0400000000000045</v>
      </c>
      <c r="B99" s="36">
        <f t="shared" si="9"/>
        <v>0</v>
      </c>
      <c r="C99" s="37">
        <f t="shared" si="10"/>
        <v>0</v>
      </c>
      <c r="D99" s="38">
        <f t="shared" si="11"/>
        <v>0</v>
      </c>
      <c r="E99" s="22">
        <f t="shared" si="12"/>
        <v>0</v>
      </c>
    </row>
    <row r="100" spans="1:5" ht="12.75">
      <c r="A100" s="5">
        <f t="shared" si="13"/>
        <v>7.1200000000000045</v>
      </c>
      <c r="B100" s="36">
        <f t="shared" si="9"/>
        <v>0</v>
      </c>
      <c r="C100" s="37">
        <f t="shared" si="10"/>
        <v>0</v>
      </c>
      <c r="D100" s="38">
        <f t="shared" si="11"/>
        <v>0</v>
      </c>
      <c r="E100" s="22">
        <f t="shared" si="12"/>
        <v>0</v>
      </c>
    </row>
    <row r="101" spans="1:5" ht="12.75">
      <c r="A101" s="5">
        <f t="shared" si="13"/>
        <v>7.200000000000005</v>
      </c>
      <c r="B101" s="36">
        <f t="shared" si="9"/>
        <v>0</v>
      </c>
      <c r="C101" s="37">
        <f t="shared" si="10"/>
        <v>0</v>
      </c>
      <c r="D101" s="38">
        <f t="shared" si="11"/>
        <v>0</v>
      </c>
      <c r="E101" s="22">
        <f t="shared" si="12"/>
        <v>0</v>
      </c>
    </row>
    <row r="102" spans="1:5" ht="12.75">
      <c r="A102" s="5">
        <f t="shared" si="13"/>
        <v>7.280000000000005</v>
      </c>
      <c r="B102" s="36">
        <f t="shared" si="9"/>
        <v>0</v>
      </c>
      <c r="C102" s="37">
        <f t="shared" si="10"/>
        <v>0</v>
      </c>
      <c r="D102" s="38">
        <f t="shared" si="11"/>
        <v>0</v>
      </c>
      <c r="E102" s="22">
        <f t="shared" si="12"/>
        <v>0</v>
      </c>
    </row>
    <row r="103" spans="1:5" ht="12.75">
      <c r="A103" s="5">
        <f t="shared" si="13"/>
        <v>7.360000000000005</v>
      </c>
      <c r="B103" s="36">
        <f t="shared" si="9"/>
        <v>0</v>
      </c>
      <c r="C103" s="37">
        <f t="shared" si="10"/>
        <v>0</v>
      </c>
      <c r="D103" s="38">
        <f t="shared" si="11"/>
        <v>0</v>
      </c>
      <c r="E103" s="22">
        <f t="shared" si="12"/>
        <v>0</v>
      </c>
    </row>
    <row r="104" spans="1:5" ht="12.75">
      <c r="A104" s="5">
        <f t="shared" si="13"/>
        <v>7.440000000000005</v>
      </c>
      <c r="B104" s="36">
        <f t="shared" si="9"/>
        <v>0</v>
      </c>
      <c r="C104" s="37">
        <f t="shared" si="10"/>
        <v>0</v>
      </c>
      <c r="D104" s="38">
        <f t="shared" si="11"/>
        <v>0</v>
      </c>
      <c r="E104" s="22">
        <f t="shared" si="12"/>
        <v>0</v>
      </c>
    </row>
    <row r="105" spans="1:5" ht="12.75">
      <c r="A105" s="5">
        <f t="shared" si="13"/>
        <v>7.520000000000005</v>
      </c>
      <c r="B105" s="36">
        <f t="shared" si="9"/>
        <v>0</v>
      </c>
      <c r="C105" s="37">
        <f t="shared" si="10"/>
        <v>0</v>
      </c>
      <c r="D105" s="38">
        <f t="shared" si="11"/>
        <v>0</v>
      </c>
      <c r="E105" s="22">
        <f t="shared" si="12"/>
        <v>0</v>
      </c>
    </row>
    <row r="106" spans="1:5" ht="12.75">
      <c r="A106" s="5">
        <f t="shared" si="13"/>
        <v>7.600000000000005</v>
      </c>
      <c r="B106" s="36">
        <f t="shared" si="9"/>
        <v>0</v>
      </c>
      <c r="C106" s="37">
        <f t="shared" si="10"/>
        <v>0</v>
      </c>
      <c r="D106" s="38">
        <f t="shared" si="11"/>
        <v>0</v>
      </c>
      <c r="E106" s="22">
        <f t="shared" si="12"/>
        <v>0</v>
      </c>
    </row>
    <row r="107" spans="1:5" ht="12.75">
      <c r="A107" s="5">
        <f t="shared" si="13"/>
        <v>7.680000000000005</v>
      </c>
      <c r="B107" s="36">
        <f t="shared" si="9"/>
        <v>0</v>
      </c>
      <c r="C107" s="37">
        <f t="shared" si="10"/>
        <v>0</v>
      </c>
      <c r="D107" s="38">
        <f t="shared" si="11"/>
        <v>0</v>
      </c>
      <c r="E107" s="22">
        <f t="shared" si="12"/>
        <v>0</v>
      </c>
    </row>
    <row r="108" spans="1:5" ht="12.75">
      <c r="A108" s="5">
        <f t="shared" si="13"/>
        <v>7.760000000000005</v>
      </c>
      <c r="B108" s="36">
        <f t="shared" si="9"/>
        <v>0</v>
      </c>
      <c r="C108" s="37">
        <f t="shared" si="10"/>
        <v>0</v>
      </c>
      <c r="D108" s="38">
        <f t="shared" si="11"/>
        <v>0</v>
      </c>
      <c r="E108" s="22">
        <f t="shared" si="12"/>
        <v>0</v>
      </c>
    </row>
    <row r="109" spans="1:5" ht="12.75">
      <c r="A109" s="5">
        <f t="shared" si="13"/>
        <v>7.840000000000005</v>
      </c>
      <c r="B109" s="36">
        <f t="shared" si="9"/>
        <v>0</v>
      </c>
      <c r="C109" s="37">
        <f t="shared" si="10"/>
        <v>0</v>
      </c>
      <c r="D109" s="38">
        <f t="shared" si="11"/>
        <v>0</v>
      </c>
      <c r="E109" s="22">
        <f t="shared" si="12"/>
        <v>0</v>
      </c>
    </row>
    <row r="110" spans="1:5" ht="12.75">
      <c r="A110" s="5">
        <f t="shared" si="13"/>
        <v>7.920000000000005</v>
      </c>
      <c r="B110" s="36">
        <f t="shared" si="9"/>
        <v>0</v>
      </c>
      <c r="C110" s="37">
        <f t="shared" si="10"/>
        <v>0</v>
      </c>
      <c r="D110" s="38">
        <f t="shared" si="11"/>
        <v>0</v>
      </c>
      <c r="E110" s="22">
        <f t="shared" si="12"/>
        <v>0</v>
      </c>
    </row>
    <row r="111" spans="1:5" ht="12.75">
      <c r="A111" s="5">
        <f t="shared" si="13"/>
        <v>8.000000000000005</v>
      </c>
      <c r="B111" s="36">
        <f t="shared" si="9"/>
        <v>0</v>
      </c>
      <c r="C111" s="37">
        <f t="shared" si="10"/>
        <v>0</v>
      </c>
      <c r="D111" s="38">
        <f t="shared" si="11"/>
        <v>0</v>
      </c>
      <c r="E111" s="22">
        <f t="shared" si="12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G31" sqref="G31"/>
    </sheetView>
  </sheetViews>
  <sheetFormatPr defaultColWidth="11.421875" defaultRowHeight="12.75"/>
  <sheetData>
    <row r="1" ht="12.75">
      <c r="A1" t="s">
        <v>23</v>
      </c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36">
        <f aca="true" t="shared" si="0" ref="B11:B42">IF(x&lt;XR,R*(PORTEE-XR)/PORTEE,R*(PORTEE-XR)/PORTEE-R)</f>
        <v>638</v>
      </c>
      <c r="C11" s="37">
        <f aca="true" t="shared" si="1" ref="C11:C42">IF(x&lt;XR,-R*(PORTEE-XR)*x/PORTEE,-R*(PORTEE-XR)*x/PORTEE-R*(XR-x))</f>
        <v>0</v>
      </c>
      <c r="D11" s="38">
        <f aca="true" t="shared" si="2" ref="D11:D42">IF(x&lt;XR,(-R*(PORTEE-XR)*10^3*(3*(x)^2*10^6-(PORTEE*10^3)^2+(PORTEE*10^3-XR*10^3)^2))/(6*E*INERTIE*10^4*PORTEE*10^3),(-R*(PORTEE*10^3-XR*10^3)*(3*(x*10^3)^2-(PORTEE*10^3)^2+(PORTEE*10^3-XR*10^3)^2))/(6*E*INERTIE*10^4*PORTEE*10^3)-(-R*(x-XR)*(x-XR)*10^6/(2*E*INERTIE*10^4)))</f>
        <v>0.0002016448598130841</v>
      </c>
      <c r="E11" s="22">
        <f aca="true" t="shared" si="3" ref="E11:E42">IF(x&lt;XR,1000*(-R*(PORTEE-XR)*x*(x^2-(PORTEE)^2+(PORTEE-XR)^2))/(6*E*0.01*INERTIE*PORTEE),1000*(-R*(PORTEE-XR)*x*(x^2-(PORTEE)^2+(PORTEE-XR)^2))/(6*E*0.01*INERTIE*PORTEE)-1000*(-R*(x-XR)^3)/(6*E*0.01*INERTIE))</f>
        <v>0</v>
      </c>
    </row>
    <row r="12" spans="1:5" ht="12.75">
      <c r="A12" s="5">
        <f aca="true" t="shared" si="4" ref="A12:A75">IF(A11&lt;PORTEE,A11+(PORTEE/100),"")</f>
        <v>0.08</v>
      </c>
      <c r="B12" s="36">
        <f t="shared" si="0"/>
        <v>638</v>
      </c>
      <c r="C12" s="37">
        <f t="shared" si="1"/>
        <v>-51.04</v>
      </c>
      <c r="D12" s="38">
        <f t="shared" si="2"/>
        <v>0.0002015581308411215</v>
      </c>
      <c r="E12" s="22">
        <f t="shared" si="3"/>
        <v>0.016129276012461058</v>
      </c>
    </row>
    <row r="13" spans="1:5" ht="12.75">
      <c r="A13" s="5">
        <f t="shared" si="4"/>
        <v>0.16</v>
      </c>
      <c r="B13" s="36">
        <f t="shared" si="0"/>
        <v>638</v>
      </c>
      <c r="C13" s="37">
        <f t="shared" si="1"/>
        <v>-102.08</v>
      </c>
      <c r="D13" s="38">
        <f t="shared" si="2"/>
        <v>0.00020129794392523365</v>
      </c>
      <c r="E13" s="22">
        <f t="shared" si="3"/>
        <v>0.0322446753894081</v>
      </c>
    </row>
    <row r="14" spans="1:5" ht="12.75">
      <c r="A14" s="5">
        <f t="shared" si="4"/>
        <v>0.24</v>
      </c>
      <c r="B14" s="36">
        <f t="shared" si="0"/>
        <v>638</v>
      </c>
      <c r="C14" s="37">
        <f t="shared" si="1"/>
        <v>-153.12</v>
      </c>
      <c r="D14" s="38">
        <f t="shared" si="2"/>
        <v>0.00020086429906542057</v>
      </c>
      <c r="E14" s="22">
        <f t="shared" si="3"/>
        <v>0.048332321495327096</v>
      </c>
    </row>
    <row r="15" spans="1:5" ht="12.75">
      <c r="A15" s="5">
        <f t="shared" si="4"/>
        <v>0.32</v>
      </c>
      <c r="B15" s="36">
        <f t="shared" si="0"/>
        <v>638</v>
      </c>
      <c r="C15" s="37">
        <f t="shared" si="1"/>
        <v>-204.16</v>
      </c>
      <c r="D15" s="38">
        <f t="shared" si="2"/>
        <v>0.00020025719626168224</v>
      </c>
      <c r="E15" s="22">
        <f t="shared" si="3"/>
        <v>0.06437833769470404</v>
      </c>
    </row>
    <row r="16" spans="1:5" ht="12.75">
      <c r="A16" s="5">
        <f t="shared" si="4"/>
        <v>0.4</v>
      </c>
      <c r="B16" s="36">
        <f t="shared" si="0"/>
        <v>638</v>
      </c>
      <c r="C16" s="37">
        <f t="shared" si="1"/>
        <v>-255.20000000000002</v>
      </c>
      <c r="D16" s="38">
        <f t="shared" si="2"/>
        <v>0.0001994766355140187</v>
      </c>
      <c r="E16" s="22">
        <f t="shared" si="3"/>
        <v>0.08036884735202493</v>
      </c>
    </row>
    <row r="17" spans="1:5" ht="12.75">
      <c r="A17" s="5">
        <f t="shared" si="4"/>
        <v>0.48000000000000004</v>
      </c>
      <c r="B17" s="36">
        <f t="shared" si="0"/>
        <v>638</v>
      </c>
      <c r="C17" s="37">
        <f t="shared" si="1"/>
        <v>-306.24</v>
      </c>
      <c r="D17" s="38">
        <f t="shared" si="2"/>
        <v>0.0001985226168224299</v>
      </c>
      <c r="E17" s="22">
        <f t="shared" si="3"/>
        <v>0.09628997383177569</v>
      </c>
    </row>
    <row r="18" spans="1:5" ht="12.75">
      <c r="A18" s="5">
        <f t="shared" si="4"/>
        <v>0.56</v>
      </c>
      <c r="B18" s="36">
        <f t="shared" si="0"/>
        <v>638</v>
      </c>
      <c r="C18" s="37">
        <f t="shared" si="1"/>
        <v>-357.28000000000003</v>
      </c>
      <c r="D18" s="38">
        <f t="shared" si="2"/>
        <v>0.0001973951401869159</v>
      </c>
      <c r="E18" s="22">
        <f t="shared" si="3"/>
        <v>0.11212784049844236</v>
      </c>
    </row>
    <row r="19" spans="1:5" ht="12.75">
      <c r="A19" s="5">
        <f t="shared" si="4"/>
        <v>0.64</v>
      </c>
      <c r="B19" s="36">
        <f t="shared" si="0"/>
        <v>638</v>
      </c>
      <c r="C19" s="37">
        <f t="shared" si="1"/>
        <v>-408.32</v>
      </c>
      <c r="D19" s="38">
        <f t="shared" si="2"/>
        <v>0.00019609420560747664</v>
      </c>
      <c r="E19" s="22">
        <f t="shared" si="3"/>
        <v>0.1278685707165109</v>
      </c>
    </row>
    <row r="20" spans="1:5" ht="12.75">
      <c r="A20" s="5">
        <f t="shared" si="4"/>
        <v>0.72</v>
      </c>
      <c r="B20" s="36">
        <f t="shared" si="0"/>
        <v>638</v>
      </c>
      <c r="C20" s="37">
        <f t="shared" si="1"/>
        <v>-459.35999999999996</v>
      </c>
      <c r="D20" s="38">
        <f t="shared" si="2"/>
        <v>0.00019461981308411215</v>
      </c>
      <c r="E20" s="22">
        <f t="shared" si="3"/>
        <v>0.14349828785046728</v>
      </c>
    </row>
    <row r="21" spans="1:5" ht="12.75">
      <c r="A21" s="5">
        <f t="shared" si="4"/>
        <v>0.7999999999999999</v>
      </c>
      <c r="B21" s="36">
        <f t="shared" si="0"/>
        <v>638</v>
      </c>
      <c r="C21" s="37">
        <f t="shared" si="1"/>
        <v>-510.4</v>
      </c>
      <c r="D21" s="38">
        <f t="shared" si="2"/>
        <v>0.00019297196261682244</v>
      </c>
      <c r="E21" s="22">
        <f t="shared" si="3"/>
        <v>0.15900311526479752</v>
      </c>
    </row>
    <row r="22" spans="1:5" ht="12.75">
      <c r="A22" s="5">
        <f t="shared" si="4"/>
        <v>0.8799999999999999</v>
      </c>
      <c r="B22" s="36">
        <f t="shared" si="0"/>
        <v>638</v>
      </c>
      <c r="C22" s="37">
        <f t="shared" si="1"/>
        <v>-561.4399999999999</v>
      </c>
      <c r="D22" s="38">
        <f t="shared" si="2"/>
        <v>0.00019115065420560748</v>
      </c>
      <c r="E22" s="22">
        <f t="shared" si="3"/>
        <v>0.17436917632398752</v>
      </c>
    </row>
    <row r="23" spans="1:5" ht="12.75">
      <c r="A23" s="5">
        <f t="shared" si="4"/>
        <v>0.9599999999999999</v>
      </c>
      <c r="B23" s="36">
        <f t="shared" si="0"/>
        <v>638</v>
      </c>
      <c r="C23" s="37">
        <f t="shared" si="1"/>
        <v>-612.4799999999999</v>
      </c>
      <c r="D23" s="38">
        <f t="shared" si="2"/>
        <v>0.0001891558878504673</v>
      </c>
      <c r="E23" s="22">
        <f t="shared" si="3"/>
        <v>0.18958259439252334</v>
      </c>
    </row>
    <row r="24" spans="1:5" ht="12.75">
      <c r="A24" s="5">
        <f t="shared" si="4"/>
        <v>1.0399999999999998</v>
      </c>
      <c r="B24" s="36">
        <f t="shared" si="0"/>
        <v>638</v>
      </c>
      <c r="C24" s="37">
        <f t="shared" si="1"/>
        <v>-663.5199999999999</v>
      </c>
      <c r="D24" s="38">
        <f t="shared" si="2"/>
        <v>0.00018698766355140187</v>
      </c>
      <c r="E24" s="22">
        <f t="shared" si="3"/>
        <v>0.20462949283489087</v>
      </c>
    </row>
    <row r="25" spans="1:5" ht="12.75">
      <c r="A25" s="5">
        <f t="shared" si="4"/>
        <v>1.1199999999999999</v>
      </c>
      <c r="B25" s="36">
        <f t="shared" si="0"/>
        <v>638</v>
      </c>
      <c r="C25" s="37">
        <f t="shared" si="1"/>
        <v>-714.56</v>
      </c>
      <c r="D25" s="38">
        <f t="shared" si="2"/>
        <v>0.0001846459813084112</v>
      </c>
      <c r="E25" s="22">
        <f t="shared" si="3"/>
        <v>0.2194959950155763</v>
      </c>
    </row>
    <row r="26" spans="1:5" ht="12.75">
      <c r="A26" s="5">
        <f t="shared" si="4"/>
        <v>1.2</v>
      </c>
      <c r="B26" s="36">
        <f t="shared" si="0"/>
        <v>638</v>
      </c>
      <c r="C26" s="37">
        <f t="shared" si="1"/>
        <v>-765.6</v>
      </c>
      <c r="D26" s="38">
        <f t="shared" si="2"/>
        <v>0.00018213084112149534</v>
      </c>
      <c r="E26" s="22">
        <f t="shared" si="3"/>
        <v>0.23416822429906545</v>
      </c>
    </row>
    <row r="27" spans="1:5" ht="12.75">
      <c r="A27" s="5">
        <f t="shared" si="4"/>
        <v>1.28</v>
      </c>
      <c r="B27" s="36">
        <f t="shared" si="0"/>
        <v>638</v>
      </c>
      <c r="C27" s="37">
        <f t="shared" si="1"/>
        <v>-816.64</v>
      </c>
      <c r="D27" s="38">
        <f t="shared" si="2"/>
        <v>0.00017944224299065422</v>
      </c>
      <c r="E27" s="22">
        <f t="shared" si="3"/>
        <v>0.24863230404984418</v>
      </c>
    </row>
    <row r="28" spans="1:5" ht="12.75">
      <c r="A28" s="5">
        <f t="shared" si="4"/>
        <v>1.36</v>
      </c>
      <c r="B28" s="36">
        <f t="shared" si="0"/>
        <v>638</v>
      </c>
      <c r="C28" s="37">
        <f t="shared" si="1"/>
        <v>-867.6800000000001</v>
      </c>
      <c r="D28" s="38">
        <f t="shared" si="2"/>
        <v>0.00017658018691588784</v>
      </c>
      <c r="E28" s="22">
        <f t="shared" si="3"/>
        <v>0.2628743576323987</v>
      </c>
    </row>
    <row r="29" spans="1:5" ht="12.75">
      <c r="A29" s="5">
        <f t="shared" si="4"/>
        <v>1.4400000000000002</v>
      </c>
      <c r="B29" s="36">
        <f t="shared" si="0"/>
        <v>638</v>
      </c>
      <c r="C29" s="37">
        <f t="shared" si="1"/>
        <v>-918.7200000000001</v>
      </c>
      <c r="D29" s="38">
        <f t="shared" si="2"/>
        <v>0.00017354467289719627</v>
      </c>
      <c r="E29" s="22">
        <f t="shared" si="3"/>
        <v>0.27688050841121503</v>
      </c>
    </row>
    <row r="30" spans="1:5" ht="12.75">
      <c r="A30" s="5">
        <f t="shared" si="4"/>
        <v>1.5200000000000002</v>
      </c>
      <c r="B30" s="36">
        <f t="shared" si="0"/>
        <v>638</v>
      </c>
      <c r="C30" s="37">
        <f t="shared" si="1"/>
        <v>-969.7600000000001</v>
      </c>
      <c r="D30" s="38">
        <f t="shared" si="2"/>
        <v>0.00017033570093457945</v>
      </c>
      <c r="E30" s="22">
        <f t="shared" si="3"/>
        <v>0.2906368797507788</v>
      </c>
    </row>
    <row r="31" spans="1:5" ht="12.75">
      <c r="A31" s="5">
        <f t="shared" si="4"/>
        <v>1.6000000000000003</v>
      </c>
      <c r="B31" s="36">
        <f t="shared" si="0"/>
        <v>638</v>
      </c>
      <c r="C31" s="37">
        <f t="shared" si="1"/>
        <v>-1020.8000000000002</v>
      </c>
      <c r="D31" s="38">
        <f t="shared" si="2"/>
        <v>0.00016695327102803737</v>
      </c>
      <c r="E31" s="22">
        <f t="shared" si="3"/>
        <v>0.30412959501557635</v>
      </c>
    </row>
    <row r="32" spans="1:5" ht="12.75">
      <c r="A32" s="5">
        <f t="shared" si="4"/>
        <v>1.6800000000000004</v>
      </c>
      <c r="B32" s="36">
        <f t="shared" si="0"/>
        <v>638</v>
      </c>
      <c r="C32" s="37">
        <f t="shared" si="1"/>
        <v>-1071.8400000000001</v>
      </c>
      <c r="D32" s="38">
        <f t="shared" si="2"/>
        <v>0.0001633973831775701</v>
      </c>
      <c r="E32" s="22">
        <f t="shared" si="3"/>
        <v>0.3173447775700935</v>
      </c>
    </row>
    <row r="33" spans="1:5" ht="12.75">
      <c r="A33" s="5">
        <f t="shared" si="4"/>
        <v>1.7600000000000005</v>
      </c>
      <c r="B33" s="36">
        <f t="shared" si="0"/>
        <v>638</v>
      </c>
      <c r="C33" s="37">
        <f t="shared" si="1"/>
        <v>-1122.8800000000003</v>
      </c>
      <c r="D33" s="38">
        <f t="shared" si="2"/>
        <v>0.00015966803738317754</v>
      </c>
      <c r="E33" s="22">
        <f t="shared" si="3"/>
        <v>0.3302685507788163</v>
      </c>
    </row>
    <row r="34" spans="1:5" ht="12.75">
      <c r="A34" s="5">
        <f t="shared" si="4"/>
        <v>1.8400000000000005</v>
      </c>
      <c r="B34" s="36">
        <f t="shared" si="0"/>
        <v>638</v>
      </c>
      <c r="C34" s="37">
        <f t="shared" si="1"/>
        <v>-1173.9200000000003</v>
      </c>
      <c r="D34" s="38">
        <f t="shared" si="2"/>
        <v>0.0001557652336448598</v>
      </c>
      <c r="E34" s="22">
        <f t="shared" si="3"/>
        <v>0.34288703800623055</v>
      </c>
    </row>
    <row r="35" spans="1:5" ht="12.75">
      <c r="A35" s="5">
        <f t="shared" si="4"/>
        <v>1.9200000000000006</v>
      </c>
      <c r="B35" s="36">
        <f t="shared" si="0"/>
        <v>638</v>
      </c>
      <c r="C35" s="37">
        <f t="shared" si="1"/>
        <v>-1224.9600000000005</v>
      </c>
      <c r="D35" s="38">
        <f t="shared" si="2"/>
        <v>0.00015168897196261678</v>
      </c>
      <c r="E35" s="22">
        <f t="shared" si="3"/>
        <v>0.3551863626168225</v>
      </c>
    </row>
    <row r="36" spans="1:5" ht="12.75">
      <c r="A36" s="5">
        <f t="shared" si="4"/>
        <v>2.0000000000000004</v>
      </c>
      <c r="B36" s="36">
        <f t="shared" si="0"/>
        <v>638</v>
      </c>
      <c r="C36" s="37">
        <f t="shared" si="1"/>
        <v>-1276.0000000000002</v>
      </c>
      <c r="D36" s="38">
        <f t="shared" si="2"/>
        <v>0.00014743925233644858</v>
      </c>
      <c r="E36" s="22">
        <f t="shared" si="3"/>
        <v>0.36715264797507796</v>
      </c>
    </row>
    <row r="37" spans="1:5" ht="12.75">
      <c r="A37" s="5">
        <f t="shared" si="4"/>
        <v>2.0800000000000005</v>
      </c>
      <c r="B37" s="36">
        <f t="shared" si="0"/>
        <v>638</v>
      </c>
      <c r="C37" s="37">
        <f t="shared" si="1"/>
        <v>-1327.0400000000004</v>
      </c>
      <c r="D37" s="38">
        <f t="shared" si="2"/>
        <v>0.00014301607476635512</v>
      </c>
      <c r="E37" s="22">
        <f t="shared" si="3"/>
        <v>0.37877201744548294</v>
      </c>
    </row>
    <row r="38" spans="1:5" ht="12.75">
      <c r="A38" s="5">
        <f t="shared" si="4"/>
        <v>2.1600000000000006</v>
      </c>
      <c r="B38" s="36">
        <f t="shared" si="0"/>
        <v>638</v>
      </c>
      <c r="C38" s="37">
        <f t="shared" si="1"/>
        <v>-1378.0800000000004</v>
      </c>
      <c r="D38" s="38">
        <f t="shared" si="2"/>
        <v>0.0001384194392523364</v>
      </c>
      <c r="E38" s="22">
        <f t="shared" si="3"/>
        <v>0.39003059439252336</v>
      </c>
    </row>
    <row r="39" spans="1:5" ht="12.75">
      <c r="A39" s="5">
        <f t="shared" si="4"/>
        <v>2.2400000000000007</v>
      </c>
      <c r="B39" s="36">
        <f t="shared" si="0"/>
        <v>638</v>
      </c>
      <c r="C39" s="37">
        <f t="shared" si="1"/>
        <v>-1429.1200000000003</v>
      </c>
      <c r="D39" s="38">
        <f t="shared" si="2"/>
        <v>0.0001336493457943925</v>
      </c>
      <c r="E39" s="22">
        <f t="shared" si="3"/>
        <v>0.4009145021806855</v>
      </c>
    </row>
    <row r="40" spans="1:5" ht="12.75">
      <c r="A40" s="5">
        <f t="shared" si="4"/>
        <v>2.3200000000000007</v>
      </c>
      <c r="B40" s="36">
        <f t="shared" si="0"/>
        <v>638</v>
      </c>
      <c r="C40" s="37">
        <f t="shared" si="1"/>
        <v>-1480.1600000000005</v>
      </c>
      <c r="D40" s="38">
        <f t="shared" si="2"/>
        <v>0.00012870579439252334</v>
      </c>
      <c r="E40" s="22">
        <f t="shared" si="3"/>
        <v>0.41140986417445496</v>
      </c>
    </row>
    <row r="41" spans="1:5" ht="12.75">
      <c r="A41" s="5">
        <f t="shared" si="4"/>
        <v>2.400000000000001</v>
      </c>
      <c r="B41" s="36">
        <f t="shared" si="0"/>
        <v>638</v>
      </c>
      <c r="C41" s="37">
        <f t="shared" si="1"/>
        <v>-1531.2000000000005</v>
      </c>
      <c r="D41" s="38">
        <f t="shared" si="2"/>
        <v>0.0001235887850467289</v>
      </c>
      <c r="E41" s="22">
        <f t="shared" si="3"/>
        <v>0.4215028037383179</v>
      </c>
    </row>
    <row r="42" spans="1:5" ht="12.75">
      <c r="A42" s="5">
        <f t="shared" si="4"/>
        <v>2.480000000000001</v>
      </c>
      <c r="B42" s="36">
        <f t="shared" si="0"/>
        <v>638</v>
      </c>
      <c r="C42" s="37">
        <f t="shared" si="1"/>
        <v>-1582.2400000000005</v>
      </c>
      <c r="D42" s="38">
        <f t="shared" si="2"/>
        <v>0.00011829831775700927</v>
      </c>
      <c r="E42" s="22">
        <f t="shared" si="3"/>
        <v>0.4311794442367602</v>
      </c>
    </row>
    <row r="43" spans="1:5" ht="12.75">
      <c r="A43" s="5">
        <f t="shared" si="4"/>
        <v>2.560000000000001</v>
      </c>
      <c r="B43" s="36">
        <f aca="true" t="shared" si="5" ref="B43:B74">IF(x&lt;XR,R*(PORTEE-XR)/PORTEE,R*(PORTEE-XR)/PORTEE-R)</f>
        <v>638</v>
      </c>
      <c r="C43" s="37">
        <f aca="true" t="shared" si="6" ref="C43:C74">IF(x&lt;XR,-R*(PORTEE-XR)*x/PORTEE,-R*(PORTEE-XR)*x/PORTEE-R*(XR-x))</f>
        <v>-1633.2800000000007</v>
      </c>
      <c r="D43" s="38">
        <f aca="true" t="shared" si="7" ref="D43:D74">IF(x&lt;XR,(-R*(PORTEE-XR)*10^3*(3*(x)^2*10^6-(PORTEE*10^3)^2+(PORTEE*10^3-XR*10^3)^2))/(6*E*INERTIE*10^4*PORTEE*10^3),(-R*(PORTEE*10^3-XR*10^3)*(3*(x*10^3)^2-(PORTEE*10^3)^2+(PORTEE*10^3-XR*10^3)^2))/(6*E*INERTIE*10^4*PORTEE*10^3)-(-R*(x-XR)*(x-XR)*10^6/(2*E*INERTIE*10^4)))</f>
        <v>0.00011283439252336442</v>
      </c>
      <c r="E43" s="22">
        <f aca="true" t="shared" si="8" ref="E43:E74">IF(x&lt;XR,1000*(-R*(PORTEE-XR)*x*(x^2-(PORTEE)^2+(PORTEE-XR)^2))/(6*E*0.01*INERTIE*PORTEE),1000*(-R*(PORTEE-XR)*x*(x^2-(PORTEE)^2+(PORTEE-XR)^2))/(6*E*0.01*INERTIE*PORTEE)-1000*(-R*(x-XR)^3)/(6*E*0.01*INERTIE))</f>
        <v>0.44042590903426804</v>
      </c>
    </row>
    <row r="44" spans="1:5" ht="12.75">
      <c r="A44" s="5">
        <f t="shared" si="4"/>
        <v>2.640000000000001</v>
      </c>
      <c r="B44" s="36">
        <f t="shared" si="5"/>
        <v>638</v>
      </c>
      <c r="C44" s="37">
        <f t="shared" si="6"/>
        <v>-1684.3200000000006</v>
      </c>
      <c r="D44" s="38">
        <f t="shared" si="7"/>
        <v>0.00010719700934579432</v>
      </c>
      <c r="E44" s="22">
        <f t="shared" si="8"/>
        <v>0.4492283214953271</v>
      </c>
    </row>
    <row r="45" spans="1:5" ht="12.75">
      <c r="A45" s="5">
        <f t="shared" si="4"/>
        <v>2.720000000000001</v>
      </c>
      <c r="B45" s="36">
        <f t="shared" si="5"/>
        <v>638</v>
      </c>
      <c r="C45" s="37">
        <f t="shared" si="6"/>
        <v>-1735.3600000000006</v>
      </c>
      <c r="D45" s="38">
        <f t="shared" si="7"/>
        <v>0.000101386168224299</v>
      </c>
      <c r="E45" s="22">
        <f t="shared" si="8"/>
        <v>0.4575728049844237</v>
      </c>
    </row>
    <row r="46" spans="1:5" ht="12.75">
      <c r="A46" s="5">
        <f t="shared" si="4"/>
        <v>2.800000000000001</v>
      </c>
      <c r="B46" s="36">
        <f t="shared" si="5"/>
        <v>638</v>
      </c>
      <c r="C46" s="37">
        <f t="shared" si="6"/>
        <v>-1786.4000000000008</v>
      </c>
      <c r="D46" s="38">
        <f t="shared" si="7"/>
        <v>9.540186915887843E-05</v>
      </c>
      <c r="E46" s="22">
        <f t="shared" si="8"/>
        <v>0.4654454828660437</v>
      </c>
    </row>
    <row r="47" spans="1:5" ht="12.75">
      <c r="A47" s="5">
        <f t="shared" si="4"/>
        <v>2.8800000000000012</v>
      </c>
      <c r="B47" s="36">
        <f t="shared" si="5"/>
        <v>638</v>
      </c>
      <c r="C47" s="37">
        <f t="shared" si="6"/>
        <v>-1837.4400000000007</v>
      </c>
      <c r="D47" s="38">
        <f t="shared" si="7"/>
        <v>8.924411214953264E-05</v>
      </c>
      <c r="E47" s="22">
        <f t="shared" si="8"/>
        <v>0.47283247850467297</v>
      </c>
    </row>
    <row r="48" spans="1:5" ht="12.75">
      <c r="A48" s="5">
        <f t="shared" si="4"/>
        <v>2.9600000000000013</v>
      </c>
      <c r="B48" s="36">
        <f t="shared" si="5"/>
        <v>638</v>
      </c>
      <c r="C48" s="37">
        <f t="shared" si="6"/>
        <v>-1888.480000000001</v>
      </c>
      <c r="D48" s="38">
        <f t="shared" si="7"/>
        <v>8.291289719626155E-05</v>
      </c>
      <c r="E48" s="22">
        <f t="shared" si="8"/>
        <v>0.4797199152647975</v>
      </c>
    </row>
    <row r="49" spans="1:5" ht="12.75">
      <c r="A49" s="5">
        <f t="shared" si="4"/>
        <v>3.0400000000000014</v>
      </c>
      <c r="B49" s="36">
        <f t="shared" si="5"/>
        <v>638</v>
      </c>
      <c r="C49" s="37">
        <f t="shared" si="6"/>
        <v>-1939.520000000001</v>
      </c>
      <c r="D49" s="38">
        <f t="shared" si="7"/>
        <v>7.640822429906529E-05</v>
      </c>
      <c r="E49" s="22">
        <f t="shared" si="8"/>
        <v>0.48609391651090356</v>
      </c>
    </row>
    <row r="50" spans="1:5" ht="12.75">
      <c r="A50" s="5">
        <f t="shared" si="4"/>
        <v>3.1200000000000014</v>
      </c>
      <c r="B50" s="36">
        <f t="shared" si="5"/>
        <v>638</v>
      </c>
      <c r="C50" s="37">
        <f t="shared" si="6"/>
        <v>-1990.5600000000009</v>
      </c>
      <c r="D50" s="38">
        <f t="shared" si="7"/>
        <v>6.973009345794379E-05</v>
      </c>
      <c r="E50" s="22">
        <f t="shared" si="8"/>
        <v>0.4919406056074767</v>
      </c>
    </row>
    <row r="51" spans="1:5" ht="12.75">
      <c r="A51" s="5">
        <f t="shared" si="4"/>
        <v>3.2000000000000015</v>
      </c>
      <c r="B51" s="36">
        <f t="shared" si="5"/>
        <v>638</v>
      </c>
      <c r="C51" s="37">
        <f t="shared" si="6"/>
        <v>-2041.600000000001</v>
      </c>
      <c r="D51" s="38">
        <f t="shared" si="7"/>
        <v>6.287850467289708E-05</v>
      </c>
      <c r="E51" s="22">
        <f t="shared" si="8"/>
        <v>0.4972461059190033</v>
      </c>
    </row>
    <row r="52" spans="1:5" ht="12.75">
      <c r="A52" s="5">
        <f t="shared" si="4"/>
        <v>3.2800000000000016</v>
      </c>
      <c r="B52" s="36">
        <f t="shared" si="5"/>
        <v>638</v>
      </c>
      <c r="C52" s="37">
        <f t="shared" si="6"/>
        <v>-2092.640000000001</v>
      </c>
      <c r="D52" s="38">
        <f t="shared" si="7"/>
        <v>5.585345794392508E-05</v>
      </c>
      <c r="E52" s="22">
        <f t="shared" si="8"/>
        <v>0.5019965408099689</v>
      </c>
    </row>
    <row r="53" spans="1:5" ht="12.75">
      <c r="A53" s="5">
        <f t="shared" si="4"/>
        <v>3.3600000000000017</v>
      </c>
      <c r="B53" s="36">
        <f t="shared" si="5"/>
        <v>638</v>
      </c>
      <c r="C53" s="37">
        <f t="shared" si="6"/>
        <v>-2143.680000000001</v>
      </c>
      <c r="D53" s="38">
        <f t="shared" si="7"/>
        <v>4.865495327102787E-05</v>
      </c>
      <c r="E53" s="22">
        <f t="shared" si="8"/>
        <v>0.5061780336448599</v>
      </c>
    </row>
    <row r="54" spans="1:5" ht="12.75">
      <c r="A54" s="5">
        <f t="shared" si="4"/>
        <v>3.4400000000000017</v>
      </c>
      <c r="B54" s="36">
        <f t="shared" si="5"/>
        <v>638</v>
      </c>
      <c r="C54" s="37">
        <f t="shared" si="6"/>
        <v>-2194.720000000001</v>
      </c>
      <c r="D54" s="38">
        <f t="shared" si="7"/>
        <v>4.128299065420544E-05</v>
      </c>
      <c r="E54" s="22">
        <f t="shared" si="8"/>
        <v>0.509776707788162</v>
      </c>
    </row>
    <row r="55" spans="1:5" ht="12.75">
      <c r="A55" s="5">
        <f t="shared" si="4"/>
        <v>3.520000000000002</v>
      </c>
      <c r="B55" s="36">
        <f t="shared" si="5"/>
        <v>638</v>
      </c>
      <c r="C55" s="37">
        <f t="shared" si="6"/>
        <v>-2245.760000000001</v>
      </c>
      <c r="D55" s="38">
        <f t="shared" si="7"/>
        <v>3.373757009345778E-05</v>
      </c>
      <c r="E55" s="22">
        <f t="shared" si="8"/>
        <v>0.5127786866043614</v>
      </c>
    </row>
    <row r="56" spans="1:5" ht="12.75">
      <c r="A56" s="5">
        <f t="shared" si="4"/>
        <v>3.600000000000002</v>
      </c>
      <c r="B56" s="36">
        <f t="shared" si="5"/>
        <v>-522</v>
      </c>
      <c r="C56" s="37">
        <f t="shared" si="6"/>
        <v>-2296.799999999999</v>
      </c>
      <c r="D56" s="38">
        <f t="shared" si="7"/>
        <v>2.6018691588784878E-05</v>
      </c>
      <c r="E56" s="22">
        <f t="shared" si="8"/>
        <v>0.515170093457944</v>
      </c>
    </row>
    <row r="57" spans="1:5" ht="12.75">
      <c r="A57" s="5">
        <f t="shared" si="4"/>
        <v>3.680000000000002</v>
      </c>
      <c r="B57" s="36">
        <f t="shared" si="5"/>
        <v>-522</v>
      </c>
      <c r="C57" s="37">
        <f t="shared" si="6"/>
        <v>-2255.039999999999</v>
      </c>
      <c r="D57" s="38">
        <f t="shared" si="7"/>
        <v>1.8284044180118785E-05</v>
      </c>
      <c r="E57" s="22">
        <f t="shared" si="8"/>
        <v>0.5169412567544605</v>
      </c>
    </row>
    <row r="58" spans="1:5" ht="12.75">
      <c r="A58" s="5">
        <f t="shared" si="4"/>
        <v>3.760000000000002</v>
      </c>
      <c r="B58" s="36">
        <f t="shared" si="5"/>
        <v>-522</v>
      </c>
      <c r="C58" s="37">
        <f t="shared" si="6"/>
        <v>-2213.2799999999993</v>
      </c>
      <c r="D58" s="38">
        <f t="shared" si="7"/>
        <v>1.0691316907391522E-05</v>
      </c>
      <c r="E58" s="22">
        <f t="shared" si="8"/>
        <v>0.5180993250637214</v>
      </c>
    </row>
    <row r="59" spans="1:5" ht="12.75">
      <c r="A59" s="5">
        <f t="shared" si="4"/>
        <v>3.840000000000002</v>
      </c>
      <c r="B59" s="36">
        <f t="shared" si="5"/>
        <v>-522</v>
      </c>
      <c r="C59" s="37">
        <f t="shared" si="6"/>
        <v>-2171.519999999999</v>
      </c>
      <c r="D59" s="38">
        <f t="shared" si="7"/>
        <v>3.2405097706030165E-06</v>
      </c>
      <c r="E59" s="22">
        <f t="shared" si="8"/>
        <v>0.5186556519966016</v>
      </c>
    </row>
    <row r="60" spans="1:5" ht="12.75">
      <c r="A60" s="5">
        <f t="shared" si="4"/>
        <v>3.920000000000002</v>
      </c>
      <c r="B60" s="36">
        <f t="shared" si="5"/>
        <v>-522</v>
      </c>
      <c r="C60" s="37">
        <f t="shared" si="6"/>
        <v>-2129.759999999999</v>
      </c>
      <c r="D60" s="38">
        <f t="shared" si="7"/>
        <v>-4.068377230246627E-06</v>
      </c>
      <c r="E60" s="22">
        <f t="shared" si="8"/>
        <v>0.5186215911639763</v>
      </c>
    </row>
    <row r="61" spans="1:5" ht="12.75">
      <c r="A61" s="5">
        <f t="shared" si="4"/>
        <v>4.000000000000002</v>
      </c>
      <c r="B61" s="36">
        <f t="shared" si="5"/>
        <v>-522</v>
      </c>
      <c r="C61" s="37">
        <f t="shared" si="6"/>
        <v>-2087.999999999999</v>
      </c>
      <c r="D61" s="38">
        <f t="shared" si="7"/>
        <v>-1.123534409515735E-05</v>
      </c>
      <c r="E61" s="22">
        <f t="shared" si="8"/>
        <v>0.5180084961767204</v>
      </c>
    </row>
    <row r="62" spans="1:5" ht="12.75">
      <c r="A62" s="5">
        <f t="shared" si="4"/>
        <v>4.080000000000002</v>
      </c>
      <c r="B62" s="36">
        <f t="shared" si="5"/>
        <v>-522</v>
      </c>
      <c r="C62" s="37">
        <f t="shared" si="6"/>
        <v>-2046.2399999999993</v>
      </c>
      <c r="D62" s="38">
        <f t="shared" si="7"/>
        <v>-1.8260390824129303E-05</v>
      </c>
      <c r="E62" s="22">
        <f t="shared" si="8"/>
        <v>0.5168277206457094</v>
      </c>
    </row>
    <row r="63" spans="1:5" ht="12.75">
      <c r="A63" s="5">
        <f t="shared" si="4"/>
        <v>4.160000000000002</v>
      </c>
      <c r="B63" s="36">
        <f t="shared" si="5"/>
        <v>-522</v>
      </c>
      <c r="C63" s="37">
        <f t="shared" si="6"/>
        <v>-2004.479999999999</v>
      </c>
      <c r="D63" s="38">
        <f t="shared" si="7"/>
        <v>-2.5143517417162426E-05</v>
      </c>
      <c r="E63" s="22">
        <f t="shared" si="8"/>
        <v>0.5150906181818182</v>
      </c>
    </row>
    <row r="64" spans="1:5" ht="12.75">
      <c r="A64" s="5">
        <f t="shared" si="4"/>
        <v>4.240000000000002</v>
      </c>
      <c r="B64" s="36">
        <f t="shared" si="5"/>
        <v>-522</v>
      </c>
      <c r="C64" s="37">
        <f t="shared" si="6"/>
        <v>-1962.719999999999</v>
      </c>
      <c r="D64" s="38">
        <f t="shared" si="7"/>
        <v>-3.188472387425673E-05</v>
      </c>
      <c r="E64" s="22">
        <f t="shared" si="8"/>
        <v>0.5128085423959218</v>
      </c>
    </row>
    <row r="65" spans="1:5" ht="12.75">
      <c r="A65" s="5">
        <f t="shared" si="4"/>
        <v>4.320000000000002</v>
      </c>
      <c r="B65" s="36">
        <f t="shared" si="5"/>
        <v>-522</v>
      </c>
      <c r="C65" s="37">
        <f t="shared" si="6"/>
        <v>-1920.959999999999</v>
      </c>
      <c r="D65" s="38">
        <f t="shared" si="7"/>
        <v>-3.8484010195412195E-05</v>
      </c>
      <c r="E65" s="22">
        <f t="shared" si="8"/>
        <v>0.5099928468988953</v>
      </c>
    </row>
    <row r="66" spans="1:5" ht="12.75">
      <c r="A66" s="5">
        <f t="shared" si="4"/>
        <v>4.400000000000002</v>
      </c>
      <c r="B66" s="36">
        <f t="shared" si="5"/>
        <v>-522</v>
      </c>
      <c r="C66" s="37">
        <f t="shared" si="6"/>
        <v>-1879.199999999999</v>
      </c>
      <c r="D66" s="38">
        <f t="shared" si="7"/>
        <v>-4.4941376380628835E-05</v>
      </c>
      <c r="E66" s="22">
        <f t="shared" si="8"/>
        <v>0.5066548853016142</v>
      </c>
    </row>
    <row r="67" spans="1:5" ht="12.75">
      <c r="A67" s="5">
        <f t="shared" si="4"/>
        <v>4.480000000000002</v>
      </c>
      <c r="B67" s="36">
        <f t="shared" si="5"/>
        <v>-522</v>
      </c>
      <c r="C67" s="37">
        <f t="shared" si="6"/>
        <v>-1837.4399999999991</v>
      </c>
      <c r="D67" s="38">
        <f t="shared" si="7"/>
        <v>-5.125682242990665E-05</v>
      </c>
      <c r="E67" s="22">
        <f t="shared" si="8"/>
        <v>0.5028060112149532</v>
      </c>
    </row>
    <row r="68" spans="1:5" ht="12.75">
      <c r="A68" s="5">
        <f t="shared" si="4"/>
        <v>4.560000000000002</v>
      </c>
      <c r="B68" s="36">
        <f t="shared" si="5"/>
        <v>-522</v>
      </c>
      <c r="C68" s="37">
        <f t="shared" si="6"/>
        <v>-1795.679999999999</v>
      </c>
      <c r="D68" s="38">
        <f t="shared" si="7"/>
        <v>-5.7430348343245644E-05</v>
      </c>
      <c r="E68" s="22">
        <f t="shared" si="8"/>
        <v>0.4984575782497875</v>
      </c>
    </row>
    <row r="69" spans="1:5" ht="12.75">
      <c r="A69" s="5">
        <f t="shared" si="4"/>
        <v>4.640000000000002</v>
      </c>
      <c r="B69" s="36">
        <f t="shared" si="5"/>
        <v>-522</v>
      </c>
      <c r="C69" s="37">
        <f t="shared" si="6"/>
        <v>-1753.919999999999</v>
      </c>
      <c r="D69" s="38">
        <f t="shared" si="7"/>
        <v>-6.346195412064593E-05</v>
      </c>
      <c r="E69" s="22">
        <f t="shared" si="8"/>
        <v>0.493620940016992</v>
      </c>
    </row>
    <row r="70" spans="1:5" ht="12.75">
      <c r="A70" s="5">
        <f t="shared" si="4"/>
        <v>4.720000000000002</v>
      </c>
      <c r="B70" s="36">
        <f t="shared" si="5"/>
        <v>-522</v>
      </c>
      <c r="C70" s="37">
        <f t="shared" si="6"/>
        <v>-1712.1599999999987</v>
      </c>
      <c r="D70" s="38">
        <f t="shared" si="7"/>
        <v>-6.935163976210724E-05</v>
      </c>
      <c r="E70" s="22">
        <f t="shared" si="8"/>
        <v>0.4883074501274425</v>
      </c>
    </row>
    <row r="71" spans="1:5" ht="12.75">
      <c r="A71" s="5">
        <f t="shared" si="4"/>
        <v>4.8000000000000025</v>
      </c>
      <c r="B71" s="36">
        <f t="shared" si="5"/>
        <v>-522</v>
      </c>
      <c r="C71" s="37">
        <f t="shared" si="6"/>
        <v>-1670.3999999999987</v>
      </c>
      <c r="D71" s="38">
        <f t="shared" si="7"/>
        <v>-7.509940526762976E-05</v>
      </c>
      <c r="E71" s="22">
        <f t="shared" si="8"/>
        <v>0.48252846219201334</v>
      </c>
    </row>
    <row r="72" spans="1:5" ht="12.75">
      <c r="A72" s="5">
        <f t="shared" si="4"/>
        <v>4.880000000000003</v>
      </c>
      <c r="B72" s="36">
        <f t="shared" si="5"/>
        <v>-522</v>
      </c>
      <c r="C72" s="37">
        <f t="shared" si="6"/>
        <v>-1628.6399999999985</v>
      </c>
      <c r="D72" s="38">
        <f t="shared" si="7"/>
        <v>-8.070525063721342E-05</v>
      </c>
      <c r="E72" s="22">
        <f t="shared" si="8"/>
        <v>0.47629532982158007</v>
      </c>
    </row>
    <row r="73" spans="1:5" ht="12.75">
      <c r="A73" s="5">
        <f t="shared" si="4"/>
        <v>4.960000000000003</v>
      </c>
      <c r="B73" s="36">
        <f t="shared" si="5"/>
        <v>-522</v>
      </c>
      <c r="C73" s="37">
        <f t="shared" si="6"/>
        <v>-1586.879999999999</v>
      </c>
      <c r="D73" s="38">
        <f t="shared" si="7"/>
        <v>-8.616917587085828E-05</v>
      </c>
      <c r="E73" s="22">
        <f t="shared" si="8"/>
        <v>0.46961940662701757</v>
      </c>
    </row>
    <row r="74" spans="1:5" ht="12.75">
      <c r="A74" s="5">
        <f t="shared" si="4"/>
        <v>5.040000000000003</v>
      </c>
      <c r="B74" s="36">
        <f t="shared" si="5"/>
        <v>-522</v>
      </c>
      <c r="C74" s="37">
        <f t="shared" si="6"/>
        <v>-1545.1199999999988</v>
      </c>
      <c r="D74" s="38">
        <f t="shared" si="7"/>
        <v>-9.14911809685643E-05</v>
      </c>
      <c r="E74" s="22">
        <f t="shared" si="8"/>
        <v>0.462512046219201</v>
      </c>
    </row>
    <row r="75" spans="1:5" ht="12.75">
      <c r="A75" s="5">
        <f t="shared" si="4"/>
        <v>5.120000000000003</v>
      </c>
      <c r="B75" s="36">
        <f aca="true" t="shared" si="9" ref="B75:B111">IF(x&lt;XR,R*(PORTEE-XR)/PORTEE,R*(PORTEE-XR)/PORTEE-R)</f>
        <v>-522</v>
      </c>
      <c r="C75" s="37">
        <f aca="true" t="shared" si="10" ref="C75:C111">IF(x&lt;XR,-R*(PORTEE-XR)*x/PORTEE,-R*(PORTEE-XR)*x/PORTEE-R*(XR-x))</f>
        <v>-1503.3599999999988</v>
      </c>
      <c r="D75" s="38">
        <f aca="true" t="shared" si="11" ref="D75:D111">IF(x&lt;XR,(-R*(PORTEE-XR)*10^3*(3*(x)^2*10^6-(PORTEE*10^3)^2+(PORTEE*10^3-XR*10^3)^2))/(6*E*INERTIE*10^4*PORTEE*10^3),(-R*(PORTEE*10^3-XR*10^3)*(3*(x*10^3)^2-(PORTEE*10^3)^2+(PORTEE*10^3-XR*10^3)^2))/(6*E*INERTIE*10^4*PORTEE*10^3)-(-R*(x-XR)*(x-XR)*10^6/(2*E*INERTIE*10^4)))</f>
        <v>-9.667126593033157E-05</v>
      </c>
      <c r="E75" s="22">
        <f aca="true" t="shared" si="12" ref="E75:E111">IF(x&lt;XR,1000*(-R*(PORTEE-XR)*x*(x^2-(PORTEE)^2+(PORTEE-XR)^2))/(6*E*0.01*INERTIE*PORTEE),1000*(-R*(PORTEE-XR)*x*(x^2-(PORTEE)^2+(PORTEE-XR)^2))/(6*E*0.01*INERTIE*PORTEE)-1000*(-R*(x-XR)^3)/(6*E*0.01*INERTIE))</f>
        <v>0.45498460220900566</v>
      </c>
    </row>
    <row r="76" spans="1:5" ht="12.75">
      <c r="A76" s="5">
        <f aca="true" t="shared" si="13" ref="A76:A111">IF(A75&lt;PORTEE,A75+(PORTEE/100),"")</f>
        <v>5.200000000000003</v>
      </c>
      <c r="B76" s="36">
        <f t="shared" si="9"/>
        <v>-522</v>
      </c>
      <c r="C76" s="37">
        <f t="shared" si="10"/>
        <v>-1461.5999999999985</v>
      </c>
      <c r="D76" s="38">
        <f t="shared" si="11"/>
        <v>-0.0001017094307561599</v>
      </c>
      <c r="E76" s="22">
        <f t="shared" si="12"/>
        <v>0.4470484282073062</v>
      </c>
    </row>
    <row r="77" spans="1:5" ht="12.75">
      <c r="A77" s="5">
        <f t="shared" si="13"/>
        <v>5.280000000000003</v>
      </c>
      <c r="B77" s="36">
        <f t="shared" si="9"/>
        <v>-522</v>
      </c>
      <c r="C77" s="37">
        <f t="shared" si="10"/>
        <v>-1419.8399999999983</v>
      </c>
      <c r="D77" s="38">
        <f t="shared" si="11"/>
        <v>-0.00010660567544604945</v>
      </c>
      <c r="E77" s="22">
        <f t="shared" si="12"/>
        <v>0.4387148778249784</v>
      </c>
    </row>
    <row r="78" spans="1:5" ht="12.75">
      <c r="A78" s="5">
        <f t="shared" si="13"/>
        <v>5.360000000000003</v>
      </c>
      <c r="B78" s="36">
        <f t="shared" si="9"/>
        <v>-522</v>
      </c>
      <c r="C78" s="37">
        <f t="shared" si="10"/>
        <v>-1378.0799999999988</v>
      </c>
      <c r="D78" s="38">
        <f t="shared" si="11"/>
        <v>-0.00011136000000000015</v>
      </c>
      <c r="E78" s="22">
        <f t="shared" si="12"/>
        <v>0.4299953046728968</v>
      </c>
    </row>
    <row r="79" spans="1:5" ht="12.75">
      <c r="A79" s="5">
        <f t="shared" si="13"/>
        <v>5.440000000000003</v>
      </c>
      <c r="B79" s="36">
        <f t="shared" si="9"/>
        <v>-522</v>
      </c>
      <c r="C79" s="37">
        <f t="shared" si="10"/>
        <v>-1336.3199999999988</v>
      </c>
      <c r="D79" s="38">
        <f t="shared" si="11"/>
        <v>-0.00011597240441801205</v>
      </c>
      <c r="E79" s="22">
        <f t="shared" si="12"/>
        <v>0.4209010623619366</v>
      </c>
    </row>
    <row r="80" spans="1:5" ht="12.75">
      <c r="A80" s="5">
        <f t="shared" si="13"/>
        <v>5.520000000000003</v>
      </c>
      <c r="B80" s="36">
        <f t="shared" si="9"/>
        <v>-522</v>
      </c>
      <c r="C80" s="37">
        <f t="shared" si="10"/>
        <v>-1294.5599999999986</v>
      </c>
      <c r="D80" s="38">
        <f t="shared" si="11"/>
        <v>-0.00012044288870008509</v>
      </c>
      <c r="E80" s="22">
        <f t="shared" si="12"/>
        <v>0.41144350450297323</v>
      </c>
    </row>
    <row r="81" spans="1:5" ht="12.75">
      <c r="A81" s="5">
        <f t="shared" si="13"/>
        <v>5.600000000000003</v>
      </c>
      <c r="B81" s="36">
        <f t="shared" si="9"/>
        <v>-522</v>
      </c>
      <c r="C81" s="37">
        <f t="shared" si="10"/>
        <v>-1252.7999999999984</v>
      </c>
      <c r="D81" s="38">
        <f t="shared" si="11"/>
        <v>-0.00012477145284621943</v>
      </c>
      <c r="E81" s="22">
        <f t="shared" si="12"/>
        <v>0.4016339847068814</v>
      </c>
    </row>
    <row r="82" spans="1:5" ht="12.75">
      <c r="A82" s="5">
        <f t="shared" si="13"/>
        <v>5.680000000000003</v>
      </c>
      <c r="B82" s="36">
        <f t="shared" si="9"/>
        <v>-522</v>
      </c>
      <c r="C82" s="37">
        <f t="shared" si="10"/>
        <v>-1211.0399999999981</v>
      </c>
      <c r="D82" s="38">
        <f t="shared" si="11"/>
        <v>-0.00012895809685641482</v>
      </c>
      <c r="E82" s="22">
        <f t="shared" si="12"/>
        <v>0.3914838565845365</v>
      </c>
    </row>
    <row r="83" spans="1:5" ht="12.75">
      <c r="A83" s="5">
        <f t="shared" si="13"/>
        <v>5.760000000000003</v>
      </c>
      <c r="B83" s="36">
        <f t="shared" si="9"/>
        <v>-522</v>
      </c>
      <c r="C83" s="37">
        <f t="shared" si="10"/>
        <v>-1169.2799999999984</v>
      </c>
      <c r="D83" s="38">
        <f t="shared" si="11"/>
        <v>-0.00013300282073067137</v>
      </c>
      <c r="E83" s="22">
        <f t="shared" si="12"/>
        <v>0.38100447374681334</v>
      </c>
    </row>
    <row r="84" spans="1:5" ht="12.75">
      <c r="A84" s="5">
        <f t="shared" si="13"/>
        <v>5.840000000000003</v>
      </c>
      <c r="B84" s="36">
        <f t="shared" si="9"/>
        <v>-522</v>
      </c>
      <c r="C84" s="37">
        <f t="shared" si="10"/>
        <v>-1127.5199999999986</v>
      </c>
      <c r="D84" s="38">
        <f t="shared" si="11"/>
        <v>-0.00013690562446898923</v>
      </c>
      <c r="E84" s="22">
        <f t="shared" si="12"/>
        <v>0.3702071898045874</v>
      </c>
    </row>
    <row r="85" spans="1:5" ht="12.75">
      <c r="A85" s="5">
        <f t="shared" si="13"/>
        <v>5.9200000000000035</v>
      </c>
      <c r="B85" s="36">
        <f t="shared" si="9"/>
        <v>-522</v>
      </c>
      <c r="C85" s="37">
        <f t="shared" si="10"/>
        <v>-1085.7599999999984</v>
      </c>
      <c r="D85" s="38">
        <f t="shared" si="11"/>
        <v>-0.00014066650807136808</v>
      </c>
      <c r="E85" s="22">
        <f t="shared" si="12"/>
        <v>0.35910335836873347</v>
      </c>
    </row>
    <row r="86" spans="1:5" ht="12.75">
      <c r="A86" s="5">
        <f t="shared" si="13"/>
        <v>6.0000000000000036</v>
      </c>
      <c r="B86" s="36">
        <f t="shared" si="9"/>
        <v>-522</v>
      </c>
      <c r="C86" s="37">
        <f t="shared" si="10"/>
        <v>-1043.9999999999982</v>
      </c>
      <c r="D86" s="38">
        <f t="shared" si="11"/>
        <v>-0.00014428547153780822</v>
      </c>
      <c r="E86" s="22">
        <f t="shared" si="12"/>
        <v>0.3477043330501268</v>
      </c>
    </row>
    <row r="87" spans="1:5" ht="12.75">
      <c r="A87" s="5">
        <f t="shared" si="13"/>
        <v>6.080000000000004</v>
      </c>
      <c r="B87" s="36">
        <f t="shared" si="9"/>
        <v>-522</v>
      </c>
      <c r="C87" s="37">
        <f t="shared" si="10"/>
        <v>-1002.239999999998</v>
      </c>
      <c r="D87" s="38">
        <f t="shared" si="11"/>
        <v>-0.0001477625148683094</v>
      </c>
      <c r="E87" s="22">
        <f t="shared" si="12"/>
        <v>0.33602146745964256</v>
      </c>
    </row>
    <row r="88" spans="1:5" ht="12.75">
      <c r="A88" s="5">
        <f t="shared" si="13"/>
        <v>6.160000000000004</v>
      </c>
      <c r="B88" s="36">
        <f t="shared" si="9"/>
        <v>-522</v>
      </c>
      <c r="C88" s="37">
        <f t="shared" si="10"/>
        <v>-960.4799999999982</v>
      </c>
      <c r="D88" s="38">
        <f t="shared" si="11"/>
        <v>-0.00015109763806287187</v>
      </c>
      <c r="E88" s="22">
        <f t="shared" si="12"/>
        <v>0.32406611520815554</v>
      </c>
    </row>
    <row r="89" spans="1:5" ht="12.75">
      <c r="A89" s="5">
        <f t="shared" si="13"/>
        <v>6.240000000000004</v>
      </c>
      <c r="B89" s="36">
        <f t="shared" si="9"/>
        <v>-522</v>
      </c>
      <c r="C89" s="37">
        <f t="shared" si="10"/>
        <v>-918.7199999999984</v>
      </c>
      <c r="D89" s="38">
        <f t="shared" si="11"/>
        <v>-0.00015429084112149544</v>
      </c>
      <c r="E89" s="22">
        <f t="shared" si="12"/>
        <v>0.3118496299065414</v>
      </c>
    </row>
    <row r="90" spans="1:5" ht="12.75">
      <c r="A90" s="5">
        <f t="shared" si="13"/>
        <v>6.320000000000004</v>
      </c>
      <c r="B90" s="36">
        <f t="shared" si="9"/>
        <v>-522</v>
      </c>
      <c r="C90" s="37">
        <f t="shared" si="10"/>
        <v>-876.9599999999982</v>
      </c>
      <c r="D90" s="38">
        <f t="shared" si="11"/>
        <v>-0.0001573421240441802</v>
      </c>
      <c r="E90" s="22">
        <f t="shared" si="12"/>
        <v>0.29938336516567465</v>
      </c>
    </row>
    <row r="91" spans="1:5" ht="12.75">
      <c r="A91" s="5">
        <f t="shared" si="13"/>
        <v>6.400000000000004</v>
      </c>
      <c r="B91" s="36">
        <f t="shared" si="9"/>
        <v>-522</v>
      </c>
      <c r="C91" s="37">
        <f t="shared" si="10"/>
        <v>-835.199999999998</v>
      </c>
      <c r="D91" s="38">
        <f t="shared" si="11"/>
        <v>-0.00016025148683092614</v>
      </c>
      <c r="E91" s="22">
        <f t="shared" si="12"/>
        <v>0.28667867459643087</v>
      </c>
    </row>
    <row r="92" spans="1:5" ht="12.75">
      <c r="A92" s="5">
        <f t="shared" si="13"/>
        <v>6.480000000000004</v>
      </c>
      <c r="B92" s="36">
        <f t="shared" si="9"/>
        <v>-522</v>
      </c>
      <c r="C92" s="37">
        <f t="shared" si="10"/>
        <v>-793.4399999999978</v>
      </c>
      <c r="D92" s="38">
        <f t="shared" si="11"/>
        <v>-0.0001630189294817333</v>
      </c>
      <c r="E92" s="22">
        <f t="shared" si="12"/>
        <v>0.2737469118096849</v>
      </c>
    </row>
    <row r="93" spans="1:5" ht="12.75">
      <c r="A93" s="5">
        <f t="shared" si="13"/>
        <v>6.560000000000004</v>
      </c>
      <c r="B93" s="36">
        <f t="shared" si="9"/>
        <v>-522</v>
      </c>
      <c r="C93" s="37">
        <f t="shared" si="10"/>
        <v>-751.679999999998</v>
      </c>
      <c r="D93" s="38">
        <f t="shared" si="11"/>
        <v>-0.00016564445199660155</v>
      </c>
      <c r="E93" s="22">
        <f t="shared" si="12"/>
        <v>0.26059943041631195</v>
      </c>
    </row>
    <row r="94" spans="1:5" ht="12.75">
      <c r="A94" s="5">
        <f t="shared" si="13"/>
        <v>6.640000000000004</v>
      </c>
      <c r="B94" s="36">
        <f t="shared" si="9"/>
        <v>-522</v>
      </c>
      <c r="C94" s="37">
        <f t="shared" si="10"/>
        <v>-709.9199999999978</v>
      </c>
      <c r="D94" s="38">
        <f t="shared" si="11"/>
        <v>-0.00016812805437553123</v>
      </c>
      <c r="E94" s="22">
        <f t="shared" si="12"/>
        <v>0.247247584027187</v>
      </c>
    </row>
    <row r="95" spans="1:5" ht="12.75">
      <c r="A95" s="5">
        <f t="shared" si="13"/>
        <v>6.720000000000004</v>
      </c>
      <c r="B95" s="36">
        <f t="shared" si="9"/>
        <v>-522</v>
      </c>
      <c r="C95" s="37">
        <f t="shared" si="10"/>
        <v>-668.1599999999976</v>
      </c>
      <c r="D95" s="38">
        <f t="shared" si="11"/>
        <v>-0.0001704697366185219</v>
      </c>
      <c r="E95" s="22">
        <f t="shared" si="12"/>
        <v>0.23370272625318522</v>
      </c>
    </row>
    <row r="96" spans="1:5" ht="12.75">
      <c r="A96" s="5">
        <f t="shared" si="13"/>
        <v>6.800000000000004</v>
      </c>
      <c r="B96" s="36">
        <f t="shared" si="9"/>
        <v>-522</v>
      </c>
      <c r="C96" s="37">
        <f t="shared" si="10"/>
        <v>-626.3999999999974</v>
      </c>
      <c r="D96" s="38">
        <f t="shared" si="11"/>
        <v>-0.00017266949872557367</v>
      </c>
      <c r="E96" s="22">
        <f t="shared" si="12"/>
        <v>0.21997621070518178</v>
      </c>
    </row>
    <row r="97" spans="1:5" ht="12.75">
      <c r="A97" s="5">
        <f t="shared" si="13"/>
        <v>6.880000000000004</v>
      </c>
      <c r="B97" s="36">
        <f t="shared" si="9"/>
        <v>-522</v>
      </c>
      <c r="C97" s="37">
        <f t="shared" si="10"/>
        <v>-584.6399999999976</v>
      </c>
      <c r="D97" s="38">
        <f t="shared" si="11"/>
        <v>-0.00017472734069668664</v>
      </c>
      <c r="E97" s="22">
        <f t="shared" si="12"/>
        <v>0.20607939099405187</v>
      </c>
    </row>
    <row r="98" spans="1:5" ht="12.75">
      <c r="A98" s="5">
        <f t="shared" si="13"/>
        <v>6.960000000000004</v>
      </c>
      <c r="B98" s="36">
        <f t="shared" si="9"/>
        <v>-522</v>
      </c>
      <c r="C98" s="37">
        <f t="shared" si="10"/>
        <v>-542.8799999999983</v>
      </c>
      <c r="D98" s="38">
        <f t="shared" si="11"/>
        <v>-0.00017664326253186082</v>
      </c>
      <c r="E98" s="22">
        <f t="shared" si="12"/>
        <v>0.19202362073067036</v>
      </c>
    </row>
    <row r="99" spans="1:5" ht="12.75">
      <c r="A99" s="5">
        <f t="shared" si="13"/>
        <v>7.0400000000000045</v>
      </c>
      <c r="B99" s="36">
        <f t="shared" si="9"/>
        <v>-522</v>
      </c>
      <c r="C99" s="37">
        <f t="shared" si="10"/>
        <v>-501.1199999999981</v>
      </c>
      <c r="D99" s="38">
        <f t="shared" si="11"/>
        <v>-0.00017841726423109625</v>
      </c>
      <c r="E99" s="22">
        <f t="shared" si="12"/>
        <v>0.1778202535259124</v>
      </c>
    </row>
    <row r="100" spans="1:5" ht="12.75">
      <c r="A100" s="5">
        <f t="shared" si="13"/>
        <v>7.1200000000000045</v>
      </c>
      <c r="B100" s="36">
        <f t="shared" si="9"/>
        <v>-522</v>
      </c>
      <c r="C100" s="37">
        <f t="shared" si="10"/>
        <v>-459.35999999999785</v>
      </c>
      <c r="D100" s="38">
        <f t="shared" si="11"/>
        <v>-0.00018004934579439268</v>
      </c>
      <c r="E100" s="22">
        <f t="shared" si="12"/>
        <v>0.16348064299065324</v>
      </c>
    </row>
    <row r="101" spans="1:5" ht="12.75">
      <c r="A101" s="5">
        <f t="shared" si="13"/>
        <v>7.200000000000005</v>
      </c>
      <c r="B101" s="36">
        <f t="shared" si="9"/>
        <v>-522</v>
      </c>
      <c r="C101" s="37">
        <f t="shared" si="10"/>
        <v>-417.59999999999764</v>
      </c>
      <c r="D101" s="38">
        <f t="shared" si="11"/>
        <v>-0.00018153950722175043</v>
      </c>
      <c r="E101" s="22">
        <f t="shared" si="12"/>
        <v>0.1490161427357679</v>
      </c>
    </row>
    <row r="102" spans="1:5" ht="12.75">
      <c r="A102" s="5">
        <f t="shared" si="13"/>
        <v>7.280000000000005</v>
      </c>
      <c r="B102" s="36">
        <f t="shared" si="9"/>
        <v>-522</v>
      </c>
      <c r="C102" s="37">
        <f t="shared" si="10"/>
        <v>-375.8399999999974</v>
      </c>
      <c r="D102" s="38">
        <f t="shared" si="11"/>
        <v>-0.00018288774851316916</v>
      </c>
      <c r="E102" s="22">
        <f t="shared" si="12"/>
        <v>0.1344381063721316</v>
      </c>
    </row>
    <row r="103" spans="1:5" ht="12.75">
      <c r="A103" s="5">
        <f t="shared" si="13"/>
        <v>7.360000000000005</v>
      </c>
      <c r="B103" s="36">
        <f t="shared" si="9"/>
        <v>-522</v>
      </c>
      <c r="C103" s="37">
        <f t="shared" si="10"/>
        <v>-334.0799999999972</v>
      </c>
      <c r="D103" s="38">
        <f t="shared" si="11"/>
        <v>-0.0001840940696686492</v>
      </c>
      <c r="E103" s="22">
        <f t="shared" si="12"/>
        <v>0.11975788751061939</v>
      </c>
    </row>
    <row r="104" spans="1:5" ht="12.75">
      <c r="A104" s="5">
        <f t="shared" si="13"/>
        <v>7.440000000000005</v>
      </c>
      <c r="B104" s="36">
        <f t="shared" si="9"/>
        <v>-522</v>
      </c>
      <c r="C104" s="37">
        <f t="shared" si="10"/>
        <v>-292.3199999999979</v>
      </c>
      <c r="D104" s="38">
        <f t="shared" si="11"/>
        <v>-0.00018515847068819046</v>
      </c>
      <c r="E104" s="22">
        <f t="shared" si="12"/>
        <v>0.1049868397621061</v>
      </c>
    </row>
    <row r="105" spans="1:5" ht="12.75">
      <c r="A105" s="5">
        <f t="shared" si="13"/>
        <v>7.520000000000005</v>
      </c>
      <c r="B105" s="36">
        <f t="shared" si="9"/>
        <v>-522</v>
      </c>
      <c r="C105" s="37">
        <f t="shared" si="10"/>
        <v>-250.55999999999767</v>
      </c>
      <c r="D105" s="38">
        <f t="shared" si="11"/>
        <v>-0.0001860809515717928</v>
      </c>
      <c r="E105" s="22">
        <f t="shared" si="12"/>
        <v>0.09013631673746703</v>
      </c>
    </row>
    <row r="106" spans="1:5" ht="12.75">
      <c r="A106" s="5">
        <f t="shared" si="13"/>
        <v>7.600000000000005</v>
      </c>
      <c r="B106" s="36">
        <f t="shared" si="9"/>
        <v>-522</v>
      </c>
      <c r="C106" s="37">
        <f t="shared" si="10"/>
        <v>-208.79999999999654</v>
      </c>
      <c r="D106" s="38">
        <f t="shared" si="11"/>
        <v>-0.0001868615123194562</v>
      </c>
      <c r="E106" s="22">
        <f t="shared" si="12"/>
        <v>0.07521767204757773</v>
      </c>
    </row>
    <row r="107" spans="1:5" ht="12.75">
      <c r="A107" s="5">
        <f t="shared" si="13"/>
        <v>7.680000000000005</v>
      </c>
      <c r="B107" s="36">
        <f t="shared" si="9"/>
        <v>-522</v>
      </c>
      <c r="C107" s="37">
        <f t="shared" si="10"/>
        <v>-167.03999999999633</v>
      </c>
      <c r="D107" s="38">
        <f t="shared" si="11"/>
        <v>-0.00018750015293118107</v>
      </c>
      <c r="E107" s="22">
        <f t="shared" si="12"/>
        <v>0.06024225930331245</v>
      </c>
    </row>
    <row r="108" spans="1:5" ht="12.75">
      <c r="A108" s="5">
        <f t="shared" si="13"/>
        <v>7.760000000000005</v>
      </c>
      <c r="B108" s="36">
        <f t="shared" si="9"/>
        <v>-522</v>
      </c>
      <c r="C108" s="37">
        <f t="shared" si="10"/>
        <v>-125.27999999999611</v>
      </c>
      <c r="D108" s="38">
        <f t="shared" si="11"/>
        <v>-0.00018799687340696687</v>
      </c>
      <c r="E108" s="22">
        <f t="shared" si="12"/>
        <v>0.04522143211554697</v>
      </c>
    </row>
    <row r="109" spans="1:5" ht="12.75">
      <c r="A109" s="5">
        <f t="shared" si="13"/>
        <v>7.840000000000005</v>
      </c>
      <c r="B109" s="36">
        <f t="shared" si="9"/>
        <v>-522</v>
      </c>
      <c r="C109" s="37">
        <f t="shared" si="10"/>
        <v>-83.51999999999771</v>
      </c>
      <c r="D109" s="38">
        <f t="shared" si="11"/>
        <v>-0.0001883516737468139</v>
      </c>
      <c r="E109" s="22">
        <f t="shared" si="12"/>
        <v>0.03016654409515629</v>
      </c>
    </row>
    <row r="110" spans="1:5" ht="12.75">
      <c r="A110" s="5">
        <f t="shared" si="13"/>
        <v>7.920000000000005</v>
      </c>
      <c r="B110" s="36">
        <f t="shared" si="9"/>
        <v>-522</v>
      </c>
      <c r="C110" s="37">
        <f t="shared" si="10"/>
        <v>-41.75999999999749</v>
      </c>
      <c r="D110" s="38">
        <f t="shared" si="11"/>
        <v>-0.00018856455395072216</v>
      </c>
      <c r="E110" s="22">
        <f t="shared" si="12"/>
        <v>0.015088948853015038</v>
      </c>
    </row>
    <row r="111" spans="1:5" ht="12.75">
      <c r="A111" s="5">
        <f t="shared" si="13"/>
        <v>8.000000000000005</v>
      </c>
      <c r="B111" s="36">
        <f t="shared" si="9"/>
        <v>-522</v>
      </c>
      <c r="C111" s="37">
        <f t="shared" si="10"/>
        <v>2.7284841053187847E-12</v>
      </c>
      <c r="D111" s="38">
        <f t="shared" si="11"/>
        <v>-0.00018863551401869164</v>
      </c>
      <c r="E111" s="22">
        <f t="shared" si="12"/>
        <v>-9.992007221626409E-16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2012-09-05T07:35:08Z</dcterms:created>
  <dcterms:modified xsi:type="dcterms:W3CDTF">2014-12-14T14:46:04Z</dcterms:modified>
  <cp:category/>
  <cp:version/>
  <cp:contentType/>
  <cp:contentStatus/>
</cp:coreProperties>
</file>