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70" windowWidth="13230" windowHeight="8310" tabRatio="944" activeTab="0"/>
  </bookViews>
  <sheets>
    <sheet name="arbre plein" sheetId="1" r:id="rId1"/>
    <sheet name="arbre creux" sheetId="2" r:id="rId2"/>
    <sheet name="Rappel de cours" sheetId="3" r:id="rId3"/>
  </sheets>
  <definedNames>
    <definedName name="anscount" hidden="1">3</definedName>
    <definedName name="cs">'arbre plein'!$C$19</definedName>
    <definedName name="csc">'arbre creux'!$C$21</definedName>
    <definedName name="D">'arbre plein'!$C$4</definedName>
    <definedName name="Dc">'arbre creux'!$C$4</definedName>
    <definedName name="dint">'arbre creux'!$C$6</definedName>
    <definedName name="E">'arbre plein'!#REF!</definedName>
    <definedName name="Ec">'arbre creux'!#REF!</definedName>
    <definedName name="epaisseur">'arbre creux'!$C$5</definedName>
    <definedName name="G">'arbre plein'!#REF!</definedName>
    <definedName name="Gc">'arbre creux'!#REF!</definedName>
    <definedName name="HTML_CodePage" hidden="1">1252</definedName>
    <definedName name="HTML_Control" localSheetId="1" hidden="1">{"'cylindre creux'!$A$1:$F$25"}</definedName>
    <definedName name="HTML_Control" hidden="1">{"'cylindre creux'!$A$1:$F$25"}</definedName>
    <definedName name="HTML_Description" hidden="1">""</definedName>
    <definedName name="HTML_Email" hidden="1">""</definedName>
    <definedName name="HTML_Header" hidden="1">"cylindre creux"</definedName>
    <definedName name="HTML_LastUpdate" hidden="1">"23/10/2001"</definedName>
    <definedName name="HTML_LineAfter" hidden="1">FALSE</definedName>
    <definedName name="HTML_LineBefore" hidden="1">FALSE</definedName>
    <definedName name="HTML_Name" hidden="1">"F.XERRI"</definedName>
    <definedName name="HTML_OBDlg2" hidden="1">TRUE</definedName>
    <definedName name="HTML_OBDlg4" hidden="1">TRUE</definedName>
    <definedName name="HTML_OS" hidden="1">0</definedName>
    <definedName name="HTML_PathFile" hidden="1">"C:\Fred\BTS CPI\Cours méca 2\RDMlycee\Torsion\MonHTML.htm"</definedName>
    <definedName name="HTML_Title" hidden="1">"calcul-torsion"</definedName>
    <definedName name="Io">'arbre plein'!$C$7</definedName>
    <definedName name="Ioc">'arbre creux'!$C$9</definedName>
    <definedName name="Iz">'arbre plein'!$C$6</definedName>
    <definedName name="Izc">'arbre creux'!$C$8</definedName>
    <definedName name="Ktf">'arbre plein'!$C$22</definedName>
    <definedName name="Ktfc">'arbre creux'!$C$24</definedName>
    <definedName name="Kto">'arbre plein'!$C$23</definedName>
    <definedName name="Ktoc">'arbre creux'!$C$25</definedName>
    <definedName name="Ktt">'arbre plein'!$C$21</definedName>
    <definedName name="Kttc">'arbre creux'!$C$23</definedName>
    <definedName name="Longueurc">'arbre creux'!#REF!</definedName>
    <definedName name="Mfz">'arbre plein'!$C$16</definedName>
    <definedName name="Mfz_Nmc">'arbre creux'!$C$17</definedName>
    <definedName name="Mfzc">'arbre creux'!$C$18</definedName>
    <definedName name="Mt">'arbre plein'!$C$18</definedName>
    <definedName name="Mt_Nmc">'arbre creux'!$C$19</definedName>
    <definedName name="Mtc">'arbre creux'!$C$20</definedName>
    <definedName name="N">'arbre plein'!$C$14</definedName>
    <definedName name="Nc">'arbre creux'!$C$16</definedName>
    <definedName name="Re">'arbre plein'!$C$10</definedName>
    <definedName name="Rec">'arbre creux'!$C$12</definedName>
    <definedName name="Rr">'arbre plein'!$C$11</definedName>
    <definedName name="Rrc">'arbre creux'!$C$13</definedName>
    <definedName name="S">'arbre plein'!$C$5</definedName>
    <definedName name="Sc">'arbre creux'!$C$7</definedName>
    <definedName name="slim">'arbre plein'!$C$25</definedName>
    <definedName name="slimc">'arbre creux'!$C$27</definedName>
    <definedName name="solver_adj" localSheetId="1" hidden="1">'arbre creux'!$C$4:$C$5</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hs1" localSheetId="1" hidden="1">'arbre creux'!$C$5</definedName>
    <definedName name="solver_lhs2" localSheetId="1" hidden="1">'arbre creux'!$C$4:$C$5</definedName>
    <definedName name="solver_lhs3" localSheetId="1" hidden="1">'arbre creux'!$C$6</definedName>
    <definedName name="solver_lin" localSheetId="1" hidden="1">2</definedName>
    <definedName name="solver_neg" localSheetId="1" hidden="1">2</definedName>
    <definedName name="solver_num" localSheetId="1" hidden="1">3</definedName>
    <definedName name="solver_nwt" localSheetId="1" hidden="1">0</definedName>
    <definedName name="solver_opt" localSheetId="1" hidden="1">'arbre creux'!$C$26</definedName>
    <definedName name="solver_pre" localSheetId="1" hidden="1">0.000001</definedName>
    <definedName name="solver_rel1" localSheetId="1" hidden="1">1</definedName>
    <definedName name="solver_rel2" localSheetId="1" hidden="1">1</definedName>
    <definedName name="solver_rel3" localSheetId="1" hidden="1">1</definedName>
    <definedName name="solver_rhs1" localSheetId="1" hidden="1">'arbre creux'!$C$4</definedName>
    <definedName name="solver_rhs2" localSheetId="1" hidden="1">30</definedName>
    <definedName name="solver_rhs3" localSheetId="1" hidden="1">10</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335</definedName>
    <definedName name="svm">'arbre plein'!$C$24</definedName>
    <definedName name="svmc">'arbre creux'!$C$26</definedName>
    <definedName name="_xlnm.Print_Area" localSheetId="1">'arbre creux'!$A$1:$J$31</definedName>
    <definedName name="_xlnm.Print_Area" localSheetId="0">'arbre plein'!$A$1:$J$29</definedName>
  </definedNames>
  <calcPr fullCalcOnLoad="1"/>
</workbook>
</file>

<file path=xl/sharedStrings.xml><?xml version="1.0" encoding="utf-8"?>
<sst xmlns="http://schemas.openxmlformats.org/spreadsheetml/2006/main" count="116" uniqueCount="51">
  <si>
    <t>Diamètre</t>
  </si>
  <si>
    <t>D</t>
  </si>
  <si>
    <t>mm</t>
  </si>
  <si>
    <t>Caractéristiques géométriques</t>
  </si>
  <si>
    <t>Caractéristiques du matériau</t>
  </si>
  <si>
    <t>MPa</t>
  </si>
  <si>
    <t>Limite de rupture</t>
  </si>
  <si>
    <t>Rr</t>
  </si>
  <si>
    <t>Calcul de résistance</t>
  </si>
  <si>
    <t>Coefficient de sécurité</t>
  </si>
  <si>
    <t>cs</t>
  </si>
  <si>
    <t>Le critère de résistance est</t>
  </si>
  <si>
    <t>e</t>
  </si>
  <si>
    <t>Arbre cylindrique plein</t>
  </si>
  <si>
    <t>Arbre cylindrique creux</t>
  </si>
  <si>
    <t>épaisseur</t>
  </si>
  <si>
    <t>Mt</t>
  </si>
  <si>
    <t>Io</t>
  </si>
  <si>
    <t xml:space="preserve">moment polaire </t>
  </si>
  <si>
    <t>N.mm</t>
  </si>
  <si>
    <t>Contrainte limite</t>
  </si>
  <si>
    <t>Ktt</t>
  </si>
  <si>
    <t>Moment de torsion</t>
  </si>
  <si>
    <t>N.m</t>
  </si>
  <si>
    <t>Diamètre intérieur</t>
  </si>
  <si>
    <t>d</t>
  </si>
  <si>
    <t>Effort normal</t>
  </si>
  <si>
    <t>N</t>
  </si>
  <si>
    <t>Moment de flexion</t>
  </si>
  <si>
    <t>Mfz</t>
  </si>
  <si>
    <t>Iz</t>
  </si>
  <si>
    <t>S</t>
  </si>
  <si>
    <t>Surface</t>
  </si>
  <si>
    <t xml:space="preserve">Moment quadratique </t>
  </si>
  <si>
    <t>Ktf</t>
  </si>
  <si>
    <t>Kto</t>
  </si>
  <si>
    <t>Contrainte de Von Misès</t>
  </si>
  <si>
    <t>Re/cs</t>
  </si>
  <si>
    <t xml:space="preserve">Limite élastique </t>
  </si>
  <si>
    <t>Re</t>
  </si>
  <si>
    <r>
      <t>s</t>
    </r>
    <r>
      <rPr>
        <b/>
        <sz val="8"/>
        <color indexed="9"/>
        <rFont val="Arial"/>
        <family val="2"/>
      </rPr>
      <t>VM</t>
    </r>
  </si>
  <si>
    <t>Dimensionnement des arbres avec le critère de Von Misès</t>
  </si>
  <si>
    <t>mm²</t>
  </si>
  <si>
    <r>
      <t>mm</t>
    </r>
    <r>
      <rPr>
        <b/>
        <vertAlign val="superscript"/>
        <sz val="10"/>
        <color indexed="9"/>
        <rFont val="Arial"/>
        <family val="2"/>
      </rPr>
      <t>4</t>
    </r>
  </si>
  <si>
    <t>en traction</t>
  </si>
  <si>
    <t>en flexion</t>
  </si>
  <si>
    <t>en torsion</t>
  </si>
  <si>
    <t>Coeff.de concentration de contraintes :</t>
  </si>
  <si>
    <t>www.formatech.org</t>
  </si>
  <si>
    <t>Une création</t>
  </si>
  <si>
    <t>D'autres feuilles de calcul sur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</si>
</sst>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
    <numFmt numFmtId="173" formatCode="0.0000"/>
    <numFmt numFmtId="174" formatCode="0.000"/>
    <numFmt numFmtId="175" formatCode="0.0000000"/>
    <numFmt numFmtId="176" formatCode="0.000000"/>
    <numFmt numFmtId="177" formatCode="0.0000E+00;\ĝ"/>
    <numFmt numFmtId="178" formatCode="0.0000E+00;\䭔"/>
    <numFmt numFmtId="179" formatCode="0.000E+00;\䭔"/>
    <numFmt numFmtId="180" formatCode="0.00E+00;\䭔"/>
    <numFmt numFmtId="181" formatCode="0.0"/>
    <numFmt numFmtId="182" formatCode="0.0E+00;\䭔"/>
    <numFmt numFmtId="183" formatCode="0E+00;\䭔"/>
    <numFmt numFmtId="184" formatCode="0.00000000"/>
  </numFmts>
  <fonts count="26">
    <font>
      <sz val="10"/>
      <name val="Arial"/>
      <family val="0"/>
    </font>
    <font>
      <b/>
      <sz val="10"/>
      <name val="Arial"/>
      <family val="2"/>
    </font>
    <font>
      <b/>
      <u val="single"/>
      <sz val="10"/>
      <name val="Arial"/>
      <family val="2"/>
    </font>
    <font>
      <b/>
      <sz val="18"/>
      <name val="Symbol"/>
      <family val="1"/>
    </font>
    <font>
      <b/>
      <sz val="12"/>
      <name val="Arial"/>
      <family val="2"/>
    </font>
    <font>
      <b/>
      <sz val="10"/>
      <color indexed="9"/>
      <name val="Arial"/>
      <family val="2"/>
    </font>
    <font>
      <b/>
      <sz val="10"/>
      <color indexed="53"/>
      <name val="Arial"/>
      <family val="2"/>
    </font>
    <font>
      <b/>
      <sz val="10"/>
      <color indexed="9"/>
      <name val="Symbol"/>
      <family val="1"/>
    </font>
    <font>
      <b/>
      <sz val="10"/>
      <color indexed="20"/>
      <name val="Arial"/>
      <family val="2"/>
    </font>
    <font>
      <b/>
      <sz val="9"/>
      <color indexed="9"/>
      <name val="Arial"/>
      <family val="2"/>
    </font>
    <font>
      <b/>
      <i/>
      <sz val="10"/>
      <name val="Arial"/>
      <family val="2"/>
    </font>
    <font>
      <b/>
      <i/>
      <u val="single"/>
      <sz val="11"/>
      <name val="Arial"/>
      <family val="2"/>
    </font>
    <font>
      <b/>
      <sz val="14"/>
      <name val="Symbol"/>
      <family val="1"/>
    </font>
    <font>
      <b/>
      <sz val="8"/>
      <color indexed="9"/>
      <name val="Arial"/>
      <family val="2"/>
    </font>
    <font>
      <b/>
      <sz val="16"/>
      <color indexed="9"/>
      <name val="Symbol"/>
      <family val="1"/>
    </font>
    <font>
      <b/>
      <sz val="8"/>
      <name val="Arial"/>
      <family val="2"/>
    </font>
    <font>
      <b/>
      <vertAlign val="superscript"/>
      <sz val="10"/>
      <color indexed="9"/>
      <name val="Arial"/>
      <family val="2"/>
    </font>
    <font>
      <b/>
      <sz val="12"/>
      <color indexed="9"/>
      <name val="Arial"/>
      <family val="2"/>
    </font>
    <font>
      <u val="single"/>
      <sz val="10"/>
      <name val="Arial"/>
      <family val="2"/>
    </font>
    <font>
      <b/>
      <sz val="9"/>
      <name val="Arial"/>
      <family val="2"/>
    </font>
    <font>
      <b/>
      <sz val="14"/>
      <color indexed="9"/>
      <name val="Arial"/>
      <family val="2"/>
    </font>
    <font>
      <b/>
      <i/>
      <sz val="10"/>
      <color indexed="9"/>
      <name val="Arial"/>
      <family val="2"/>
    </font>
    <font>
      <u val="single"/>
      <sz val="10"/>
      <color indexed="12"/>
      <name val="Arial"/>
      <family val="0"/>
    </font>
    <font>
      <b/>
      <i/>
      <u val="single"/>
      <sz val="12"/>
      <color indexed="9"/>
      <name val="Arial"/>
      <family val="2"/>
    </font>
    <font>
      <sz val="14"/>
      <name val="Symbol"/>
      <family val="1"/>
    </font>
    <font>
      <sz val="8"/>
      <name val="Arial"/>
      <family val="2"/>
    </font>
  </fonts>
  <fills count="9">
    <fill>
      <patternFill/>
    </fill>
    <fill>
      <patternFill patternType="gray125"/>
    </fill>
    <fill>
      <patternFill patternType="solid">
        <fgColor indexed="53"/>
        <bgColor indexed="64"/>
      </patternFill>
    </fill>
    <fill>
      <patternFill patternType="solid">
        <fgColor indexed="9"/>
        <bgColor indexed="64"/>
      </patternFill>
    </fill>
    <fill>
      <patternFill patternType="solid">
        <fgColor indexed="21"/>
        <bgColor indexed="64"/>
      </patternFill>
    </fill>
    <fill>
      <patternFill patternType="solid">
        <fgColor indexed="48"/>
        <bgColor indexed="64"/>
      </patternFill>
    </fill>
    <fill>
      <patternFill patternType="solid">
        <fgColor indexed="52"/>
        <bgColor indexed="64"/>
      </patternFill>
    </fill>
    <fill>
      <patternFill patternType="solid">
        <fgColor indexed="40"/>
        <bgColor indexed="64"/>
      </patternFill>
    </fill>
    <fill>
      <patternFill patternType="solid">
        <fgColor indexed="8"/>
        <bgColor indexed="64"/>
      </patternFill>
    </fill>
  </fills>
  <borders count="3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0" xfId="0" applyAlignment="1">
      <alignment vertical="center"/>
    </xf>
    <xf numFmtId="0" fontId="0" fillId="0" borderId="0" xfId="0" applyAlignment="1">
      <alignment horizontal="left" indent="1"/>
    </xf>
    <xf numFmtId="0" fontId="0" fillId="0" borderId="1" xfId="0" applyBorder="1" applyAlignment="1" applyProtection="1">
      <alignment horizontal="center" vertical="center"/>
      <protection locked="0"/>
    </xf>
    <xf numFmtId="0" fontId="5" fillId="2" borderId="2" xfId="0" applyFont="1" applyFill="1" applyBorder="1" applyAlignment="1">
      <alignment vertical="center"/>
    </xf>
    <xf numFmtId="0" fontId="0" fillId="0" borderId="3" xfId="0" applyBorder="1" applyAlignment="1" applyProtection="1">
      <alignment horizontal="center" vertical="center"/>
      <protection locked="0"/>
    </xf>
    <xf numFmtId="0" fontId="0" fillId="3" borderId="0" xfId="0" applyFill="1" applyBorder="1" applyAlignment="1">
      <alignment horizontal="center" vertical="center"/>
    </xf>
    <xf numFmtId="0" fontId="0" fillId="0" borderId="4" xfId="0" applyBorder="1" applyAlignment="1" applyProtection="1">
      <alignment horizontal="center" vertical="center"/>
      <protection locked="0"/>
    </xf>
    <xf numFmtId="0" fontId="5" fillId="2" borderId="5" xfId="0" applyFont="1" applyFill="1" applyBorder="1" applyAlignment="1">
      <alignment vertical="center"/>
    </xf>
    <xf numFmtId="0" fontId="0" fillId="0" borderId="0" xfId="0" applyFill="1" applyAlignment="1">
      <alignmen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indent="1"/>
    </xf>
    <xf numFmtId="0" fontId="0" fillId="0" borderId="0" xfId="0" applyFill="1" applyAlignment="1">
      <alignment horizontal="center"/>
    </xf>
    <xf numFmtId="0" fontId="1" fillId="0" borderId="0" xfId="0" applyFont="1" applyFill="1" applyAlignment="1">
      <alignment/>
    </xf>
    <xf numFmtId="2" fontId="0" fillId="0" borderId="1" xfId="0" applyNumberFormat="1" applyBorder="1" applyAlignment="1" applyProtection="1">
      <alignment horizontal="center" vertical="center"/>
      <protection locked="0"/>
    </xf>
    <xf numFmtId="0" fontId="0" fillId="3" borderId="0" xfId="0" applyFill="1" applyBorder="1" applyAlignment="1">
      <alignment vertical="center"/>
    </xf>
    <xf numFmtId="0" fontId="0" fillId="3" borderId="6" xfId="0" applyFill="1" applyBorder="1" applyAlignment="1">
      <alignment vertical="center"/>
    </xf>
    <xf numFmtId="0" fontId="0" fillId="0" borderId="7" xfId="0" applyBorder="1" applyAlignment="1">
      <alignment horizontal="left" vertical="center" indent="1"/>
    </xf>
    <xf numFmtId="0" fontId="0" fillId="0" borderId="0" xfId="0" applyBorder="1" applyAlignment="1">
      <alignment horizontal="center" vertical="center"/>
    </xf>
    <xf numFmtId="0" fontId="1" fillId="0" borderId="0" xfId="0" applyFont="1" applyBorder="1" applyAlignment="1">
      <alignment vertical="center"/>
    </xf>
    <xf numFmtId="0" fontId="0" fillId="3" borderId="7" xfId="0" applyFill="1" applyBorder="1" applyAlignment="1">
      <alignment horizontal="left" vertical="center" indent="1"/>
    </xf>
    <xf numFmtId="0" fontId="1" fillId="3" borderId="0" xfId="0" applyFont="1" applyFill="1" applyBorder="1" applyAlignment="1">
      <alignment vertical="center"/>
    </xf>
    <xf numFmtId="0" fontId="0" fillId="3" borderId="6" xfId="0" applyFill="1" applyBorder="1" applyAlignment="1">
      <alignment horizontal="center" vertical="center"/>
    </xf>
    <xf numFmtId="2" fontId="0" fillId="0" borderId="4" xfId="0" applyNumberFormat="1" applyBorder="1" applyAlignment="1" applyProtection="1">
      <alignment horizontal="center" vertical="center"/>
      <protection locked="0"/>
    </xf>
    <xf numFmtId="0" fontId="9" fillId="4" borderId="8" xfId="0" applyFont="1" applyFill="1" applyBorder="1" applyAlignment="1">
      <alignment horizontal="left" vertical="center" wrapText="1" indent="1"/>
    </xf>
    <xf numFmtId="0" fontId="9" fillId="4" borderId="9" xfId="0" applyFont="1" applyFill="1" applyBorder="1" applyAlignment="1">
      <alignment horizontal="left" vertical="center" indent="1"/>
    </xf>
    <xf numFmtId="0" fontId="9" fillId="2" borderId="8" xfId="0" applyFont="1" applyFill="1" applyBorder="1" applyAlignment="1">
      <alignment horizontal="left" vertical="center" indent="1"/>
    </xf>
    <xf numFmtId="0" fontId="9" fillId="2" borderId="10" xfId="0" applyFont="1" applyFill="1" applyBorder="1" applyAlignment="1">
      <alignment horizontal="left" vertical="center" indent="1"/>
    </xf>
    <xf numFmtId="0" fontId="9" fillId="5" borderId="8" xfId="0" applyFont="1" applyFill="1" applyBorder="1" applyAlignment="1">
      <alignment horizontal="left" vertical="center" indent="1"/>
    </xf>
    <xf numFmtId="0" fontId="9" fillId="5" borderId="9" xfId="0" applyFont="1" applyFill="1" applyBorder="1" applyAlignment="1">
      <alignment horizontal="left" vertical="center" indent="1"/>
    </xf>
    <xf numFmtId="0" fontId="9" fillId="5" borderId="10" xfId="0" applyFont="1" applyFill="1" applyBorder="1" applyAlignment="1">
      <alignment horizontal="left" vertical="center" indent="1"/>
    </xf>
    <xf numFmtId="2" fontId="5" fillId="6" borderId="4" xfId="0" applyNumberFormat="1" applyFont="1" applyFill="1" applyBorder="1" applyAlignment="1">
      <alignment horizontal="center" vertical="center"/>
    </xf>
    <xf numFmtId="2" fontId="5" fillId="6" borderId="1" xfId="0" applyNumberFormat="1" applyFont="1" applyFill="1" applyBorder="1" applyAlignment="1" applyProtection="1">
      <alignment horizontal="center" vertical="center"/>
      <protection/>
    </xf>
    <xf numFmtId="2" fontId="5" fillId="7" borderId="3" xfId="0" applyNumberFormat="1" applyFont="1" applyFill="1" applyBorder="1" applyAlignment="1">
      <alignment horizontal="center" vertical="center"/>
    </xf>
    <xf numFmtId="2" fontId="5" fillId="7" borderId="4" xfId="0" applyNumberFormat="1" applyFont="1" applyFill="1" applyBorder="1" applyAlignment="1" applyProtection="1">
      <alignment horizontal="center" vertical="center"/>
      <protection locked="0"/>
    </xf>
    <xf numFmtId="2" fontId="5" fillId="6" borderId="4" xfId="0" applyNumberFormat="1" applyFont="1" applyFill="1" applyBorder="1" applyAlignment="1" applyProtection="1">
      <alignment horizontal="center" vertical="center"/>
      <protection/>
    </xf>
    <xf numFmtId="0" fontId="0" fillId="0" borderId="1" xfId="0" applyFont="1" applyFill="1" applyBorder="1" applyAlignment="1">
      <alignment horizontal="center" vertical="center"/>
    </xf>
    <xf numFmtId="2" fontId="0" fillId="0" borderId="1" xfId="0" applyNumberFormat="1" applyFont="1" applyFill="1" applyBorder="1" applyAlignment="1" applyProtection="1">
      <alignment horizontal="center" vertical="center"/>
      <protection/>
    </xf>
    <xf numFmtId="2"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Fill="1" applyBorder="1" applyAlignment="1">
      <alignment horizontal="center" vertical="center"/>
    </xf>
    <xf numFmtId="2" fontId="1" fillId="0" borderId="1" xfId="0" applyNumberFormat="1" applyFont="1" applyFill="1" applyBorder="1" applyAlignment="1" applyProtection="1">
      <alignment horizontal="center" vertical="center"/>
      <protection/>
    </xf>
    <xf numFmtId="0" fontId="1" fillId="0" borderId="4" xfId="0" applyFont="1" applyBorder="1" applyAlignment="1" applyProtection="1">
      <alignment horizontal="center" vertical="center"/>
      <protection locked="0"/>
    </xf>
    <xf numFmtId="0" fontId="5" fillId="2" borderId="10" xfId="0" applyFont="1" applyFill="1" applyBorder="1" applyAlignment="1">
      <alignment horizontal="left" vertical="center" wrapText="1" indent="4"/>
    </xf>
    <xf numFmtId="0" fontId="0" fillId="3" borderId="0" xfId="0" applyFill="1" applyAlignment="1">
      <alignment/>
    </xf>
    <xf numFmtId="0" fontId="0" fillId="3" borderId="0" xfId="0" applyFill="1" applyAlignment="1">
      <alignment vertical="center"/>
    </xf>
    <xf numFmtId="0" fontId="0" fillId="3" borderId="0" xfId="0" applyFill="1" applyAlignment="1">
      <alignment horizontal="center" vertical="center"/>
    </xf>
    <xf numFmtId="0" fontId="0" fillId="8" borderId="11" xfId="0" applyFill="1" applyBorder="1" applyAlignment="1">
      <alignment/>
    </xf>
    <xf numFmtId="0" fontId="0" fillId="8" borderId="12" xfId="0" applyFill="1" applyBorder="1" applyAlignment="1">
      <alignment/>
    </xf>
    <xf numFmtId="0" fontId="0" fillId="8" borderId="13" xfId="0" applyFill="1" applyBorder="1" applyAlignment="1">
      <alignment/>
    </xf>
    <xf numFmtId="0" fontId="0" fillId="8" borderId="0" xfId="0" applyFill="1" applyAlignment="1">
      <alignment horizontal="center"/>
    </xf>
    <xf numFmtId="0" fontId="7" fillId="8" borderId="0" xfId="0" applyFont="1" applyFill="1" applyBorder="1" applyAlignment="1">
      <alignment horizontal="center" vertical="center"/>
    </xf>
    <xf numFmtId="11" fontId="8" fillId="8" borderId="0" xfId="0" applyNumberFormat="1" applyFont="1" applyFill="1" applyBorder="1" applyAlignment="1">
      <alignment horizontal="center" vertical="center"/>
    </xf>
    <xf numFmtId="0" fontId="9" fillId="2" borderId="10" xfId="0" applyFont="1" applyFill="1" applyBorder="1" applyAlignment="1">
      <alignment horizontal="left" vertical="center" wrapText="1" indent="3"/>
    </xf>
    <xf numFmtId="0" fontId="5" fillId="2" borderId="8" xfId="0" applyFont="1" applyFill="1" applyBorder="1" applyAlignment="1">
      <alignment horizontal="left" vertical="center" inden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8" borderId="0" xfId="0" applyFill="1" applyBorder="1" applyAlignment="1">
      <alignment/>
    </xf>
    <xf numFmtId="0" fontId="5" fillId="2" borderId="1" xfId="0" applyFont="1" applyFill="1" applyBorder="1" applyAlignment="1">
      <alignment horizontal="left" vertical="center" indent="2"/>
    </xf>
    <xf numFmtId="0" fontId="5" fillId="2" borderId="1" xfId="0" applyFont="1" applyFill="1" applyBorder="1" applyAlignment="1">
      <alignment horizontal="left" vertical="center" indent="2"/>
    </xf>
    <xf numFmtId="0" fontId="5" fillId="4" borderId="1" xfId="0" applyFont="1" applyFill="1" applyBorder="1" applyAlignment="1">
      <alignment horizontal="left" vertical="center" indent="2"/>
    </xf>
    <xf numFmtId="0" fontId="5" fillId="4" borderId="3" xfId="0" applyFont="1" applyFill="1" applyBorder="1" applyAlignment="1">
      <alignment horizontal="left" vertical="center" indent="2"/>
    </xf>
    <xf numFmtId="0" fontId="5" fillId="5" borderId="1"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3" xfId="0" applyFont="1" applyFill="1" applyBorder="1" applyAlignment="1">
      <alignment horizontal="left" vertical="center" indent="2"/>
    </xf>
    <xf numFmtId="0" fontId="5" fillId="2" borderId="16" xfId="0" applyFont="1" applyFill="1" applyBorder="1" applyAlignment="1">
      <alignment horizontal="left" vertical="center" indent="2"/>
    </xf>
    <xf numFmtId="0" fontId="14" fillId="2" borderId="16" xfId="0" applyFont="1" applyFill="1" applyBorder="1" applyAlignment="1">
      <alignment horizontal="left" vertical="center" indent="2"/>
    </xf>
    <xf numFmtId="0" fontId="5" fillId="2" borderId="4" xfId="0" applyFont="1" applyFill="1" applyBorder="1" applyAlignment="1">
      <alignment horizontal="left" vertical="center" indent="2"/>
    </xf>
    <xf numFmtId="0" fontId="5" fillId="5" borderId="2"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5" borderId="18" xfId="0" applyFont="1" applyFill="1" applyBorder="1" applyAlignment="1">
      <alignment horizontal="left" vertical="center" indent="1"/>
    </xf>
    <xf numFmtId="0" fontId="5" fillId="2" borderId="1"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4" borderId="2" xfId="0" applyFont="1" applyFill="1" applyBorder="1" applyAlignment="1">
      <alignment horizontal="left" vertical="center" indent="1"/>
    </xf>
    <xf numFmtId="0" fontId="5" fillId="4" borderId="18" xfId="0" applyFont="1" applyFill="1" applyBorder="1" applyAlignment="1">
      <alignment horizontal="left" vertical="center" indent="1"/>
    </xf>
    <xf numFmtId="0" fontId="5" fillId="2" borderId="5" xfId="0" applyFont="1" applyFill="1" applyBorder="1" applyAlignment="1">
      <alignment horizontal="left" vertical="center" indent="1"/>
    </xf>
    <xf numFmtId="0" fontId="21" fillId="8" borderId="19" xfId="0" applyFont="1" applyFill="1" applyBorder="1" applyAlignment="1">
      <alignment horizontal="left" vertical="center" indent="1"/>
    </xf>
    <xf numFmtId="0" fontId="5" fillId="8" borderId="19" xfId="0" applyFont="1" applyFill="1" applyBorder="1" applyAlignment="1">
      <alignment horizontal="left" vertical="center" indent="1"/>
    </xf>
    <xf numFmtId="0" fontId="5" fillId="8" borderId="0" xfId="0" applyFont="1" applyFill="1" applyBorder="1" applyAlignment="1">
      <alignment horizontal="left" vertical="center" indent="1"/>
    </xf>
    <xf numFmtId="0" fontId="23" fillId="8" borderId="0" xfId="15" applyFont="1" applyFill="1" applyAlignment="1">
      <alignment horizontal="left" vertical="center"/>
    </xf>
    <xf numFmtId="0" fontId="21" fillId="8" borderId="19" xfId="0" applyFont="1" applyFill="1" applyBorder="1" applyAlignment="1">
      <alignment horizontal="center" vertical="center"/>
    </xf>
    <xf numFmtId="0" fontId="21" fillId="8" borderId="0" xfId="0" applyFont="1" applyFill="1" applyBorder="1" applyAlignment="1">
      <alignment horizontal="center" vertical="center"/>
    </xf>
    <xf numFmtId="0" fontId="17" fillId="8" borderId="11" xfId="0" applyFont="1" applyFill="1" applyBorder="1" applyAlignment="1">
      <alignment horizontal="center"/>
    </xf>
    <xf numFmtId="0" fontId="17" fillId="8" borderId="12" xfId="0" applyFont="1" applyFill="1" applyBorder="1" applyAlignment="1">
      <alignment horizontal="center"/>
    </xf>
    <xf numFmtId="0" fontId="17" fillId="8" borderId="13" xfId="0" applyFont="1" applyFill="1" applyBorder="1" applyAlignment="1">
      <alignment horizontal="center"/>
    </xf>
    <xf numFmtId="0" fontId="5" fillId="2" borderId="20" xfId="0" applyFont="1" applyFill="1" applyBorder="1" applyAlignment="1">
      <alignment horizontal="left" vertical="center" wrapText="1" indent="1"/>
    </xf>
    <xf numFmtId="0" fontId="5" fillId="2" borderId="21" xfId="0" applyFont="1" applyFill="1" applyBorder="1" applyAlignment="1">
      <alignment horizontal="left" vertical="center" wrapText="1" indent="1"/>
    </xf>
    <xf numFmtId="0" fontId="5" fillId="2" borderId="22" xfId="0" applyFont="1" applyFill="1" applyBorder="1" applyAlignment="1">
      <alignment horizontal="left" vertical="center" wrapText="1" indent="1"/>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5" fillId="5" borderId="23" xfId="0" applyFont="1" applyFill="1" applyBorder="1" applyAlignment="1">
      <alignment horizontal="left" vertical="center" indent="1"/>
    </xf>
    <xf numFmtId="0" fontId="5" fillId="5" borderId="24" xfId="0" applyFont="1" applyFill="1" applyBorder="1" applyAlignment="1">
      <alignment horizontal="left" vertical="center" indent="1"/>
    </xf>
    <xf numFmtId="0" fontId="5" fillId="5" borderId="25" xfId="0" applyFont="1" applyFill="1" applyBorder="1" applyAlignment="1">
      <alignment horizontal="left" vertical="center" indent="1"/>
    </xf>
    <xf numFmtId="0" fontId="5" fillId="4" borderId="23" xfId="0" applyFont="1" applyFill="1" applyBorder="1" applyAlignment="1">
      <alignment horizontal="left" vertical="center" indent="1"/>
    </xf>
    <xf numFmtId="0" fontId="5" fillId="4" borderId="24" xfId="0" applyFont="1" applyFill="1" applyBorder="1" applyAlignment="1">
      <alignment horizontal="left" vertical="center" indent="1"/>
    </xf>
    <xf numFmtId="0" fontId="5" fillId="4" borderId="25" xfId="0" applyFont="1" applyFill="1" applyBorder="1" applyAlignment="1">
      <alignment horizontal="left" vertical="center" indent="1"/>
    </xf>
    <xf numFmtId="0" fontId="5" fillId="2" borderId="26" xfId="0" applyFont="1" applyFill="1" applyBorder="1" applyAlignment="1">
      <alignment horizontal="left" vertical="center" indent="1"/>
    </xf>
    <xf numFmtId="0" fontId="5" fillId="2" borderId="19"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10" xfId="0" applyFont="1" applyFill="1" applyBorder="1" applyAlignment="1">
      <alignment horizontal="left" vertical="center" indent="1"/>
    </xf>
    <xf numFmtId="0" fontId="5" fillId="2" borderId="28" xfId="0" applyFont="1" applyFill="1" applyBorder="1" applyAlignment="1">
      <alignment horizontal="left" vertical="center" indent="1"/>
    </xf>
    <xf numFmtId="0" fontId="6" fillId="3" borderId="29"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4" xfId="0" applyFont="1" applyFill="1" applyBorder="1" applyAlignment="1">
      <alignment horizontal="left" vertical="center" indent="1"/>
    </xf>
    <xf numFmtId="0" fontId="6" fillId="3" borderId="15" xfId="0" applyFont="1" applyFill="1" applyBorder="1" applyAlignment="1">
      <alignment horizontal="left" vertical="center" indent="1"/>
    </xf>
    <xf numFmtId="0" fontId="6" fillId="3" borderId="19" xfId="0" applyFont="1" applyFill="1" applyBorder="1" applyAlignment="1">
      <alignment horizontal="left" vertical="center" indent="1"/>
    </xf>
    <xf numFmtId="0" fontId="6" fillId="3" borderId="27" xfId="0" applyFont="1" applyFill="1" applyBorder="1" applyAlignment="1">
      <alignment horizontal="left" vertical="center" indent="1"/>
    </xf>
    <xf numFmtId="0" fontId="6" fillId="3" borderId="26" xfId="0" applyFont="1" applyFill="1" applyBorder="1" applyAlignment="1">
      <alignment horizontal="left" vertical="center" indent="2"/>
    </xf>
    <xf numFmtId="0" fontId="20" fillId="8" borderId="0" xfId="0" applyFont="1" applyFill="1" applyBorder="1" applyAlignment="1">
      <alignment horizontal="left" indent="1"/>
    </xf>
    <xf numFmtId="0" fontId="9" fillId="2" borderId="20" xfId="0" applyFont="1" applyFill="1" applyBorder="1" applyAlignment="1">
      <alignment horizontal="left" vertical="center" wrapText="1" indent="1"/>
    </xf>
    <xf numFmtId="0" fontId="9" fillId="2" borderId="21" xfId="0" applyFont="1" applyFill="1" applyBorder="1" applyAlignment="1">
      <alignment horizontal="left" vertical="center" wrapText="1" indent="1"/>
    </xf>
    <xf numFmtId="0" fontId="9" fillId="2" borderId="22" xfId="0" applyFont="1" applyFill="1" applyBorder="1" applyAlignment="1">
      <alignment horizontal="left" vertical="center" wrapText="1" inden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12</xdr:row>
      <xdr:rowOff>28575</xdr:rowOff>
    </xdr:from>
    <xdr:to>
      <xdr:col>5</xdr:col>
      <xdr:colOff>714375</xdr:colOff>
      <xdr:row>13</xdr:row>
      <xdr:rowOff>85725</xdr:rowOff>
    </xdr:to>
    <xdr:sp>
      <xdr:nvSpPr>
        <xdr:cNvPr id="1" name="TextBox 1"/>
        <xdr:cNvSpPr txBox="1">
          <a:spLocks noChangeArrowheads="1"/>
        </xdr:cNvSpPr>
      </xdr:nvSpPr>
      <xdr:spPr>
        <a:xfrm>
          <a:off x="4019550" y="2390775"/>
          <a:ext cx="1352550" cy="30480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Critère de résistance</a:t>
          </a:r>
        </a:p>
      </xdr:txBody>
    </xdr:sp>
    <xdr:clientData/>
  </xdr:twoCellAnchor>
  <xdr:twoCellAnchor>
    <xdr:from>
      <xdr:col>4</xdr:col>
      <xdr:colOff>228600</xdr:colOff>
      <xdr:row>13</xdr:row>
      <xdr:rowOff>57150</xdr:rowOff>
    </xdr:from>
    <xdr:to>
      <xdr:col>5</xdr:col>
      <xdr:colOff>276225</xdr:colOff>
      <xdr:row>14</xdr:row>
      <xdr:rowOff>161925</xdr:rowOff>
    </xdr:to>
    <xdr:sp>
      <xdr:nvSpPr>
        <xdr:cNvPr id="2" name="TextBox 2"/>
        <xdr:cNvSpPr txBox="1">
          <a:spLocks noChangeArrowheads="1"/>
        </xdr:cNvSpPr>
      </xdr:nvSpPr>
      <xdr:spPr>
        <a:xfrm>
          <a:off x="4124325" y="2667000"/>
          <a:ext cx="809625" cy="304800"/>
        </a:xfrm>
        <a:prstGeom prst="rect">
          <a:avLst/>
        </a:prstGeom>
        <a:noFill/>
        <a:ln w="9525" cmpd="sng">
          <a:noFill/>
        </a:ln>
      </xdr:spPr>
      <xdr:txBody>
        <a:bodyPr vertOverflow="clip" wrap="square"/>
        <a:p>
          <a:pPr algn="l">
            <a:defRPr/>
          </a:pPr>
          <a:r>
            <a:rPr lang="en-US" cap="none" sz="1800" b="1" i="0" u="none" baseline="0">
              <a:latin typeface="Symbol"/>
              <a:ea typeface="Symbol"/>
              <a:cs typeface="Symbol"/>
            </a:rPr>
            <a:t>s</a:t>
          </a:r>
          <a:r>
            <a:rPr lang="en-US" cap="none" sz="1000" b="1" i="0" u="none" baseline="0">
              <a:latin typeface="Arial"/>
              <a:ea typeface="Arial"/>
              <a:cs typeface="Arial"/>
            </a:rPr>
            <a:t>VM</a:t>
          </a:r>
          <a:r>
            <a:rPr lang="en-US" cap="none" sz="1800" b="1" i="0" u="none" baseline="0">
              <a:latin typeface="Symbol"/>
              <a:ea typeface="Symbol"/>
              <a:cs typeface="Symbol"/>
            </a:rPr>
            <a:t> &lt;</a:t>
          </a:r>
        </a:p>
      </xdr:txBody>
    </xdr:sp>
    <xdr:clientData/>
  </xdr:twoCellAnchor>
  <xdr:twoCellAnchor>
    <xdr:from>
      <xdr:col>5</xdr:col>
      <xdr:colOff>95250</xdr:colOff>
      <xdr:row>13</xdr:row>
      <xdr:rowOff>38100</xdr:rowOff>
    </xdr:from>
    <xdr:to>
      <xdr:col>5</xdr:col>
      <xdr:colOff>533400</xdr:colOff>
      <xdr:row>14</xdr:row>
      <xdr:rowOff>57150</xdr:rowOff>
    </xdr:to>
    <xdr:sp>
      <xdr:nvSpPr>
        <xdr:cNvPr id="3" name="TextBox 3"/>
        <xdr:cNvSpPr txBox="1">
          <a:spLocks noChangeArrowheads="1"/>
        </xdr:cNvSpPr>
      </xdr:nvSpPr>
      <xdr:spPr>
        <a:xfrm>
          <a:off x="4752975" y="2647950"/>
          <a:ext cx="438150" cy="21907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Re</a:t>
          </a:r>
        </a:p>
      </xdr:txBody>
    </xdr:sp>
    <xdr:clientData/>
  </xdr:twoCellAnchor>
  <xdr:twoCellAnchor>
    <xdr:from>
      <xdr:col>5</xdr:col>
      <xdr:colOff>76200</xdr:colOff>
      <xdr:row>14</xdr:row>
      <xdr:rowOff>38100</xdr:rowOff>
    </xdr:from>
    <xdr:to>
      <xdr:col>5</xdr:col>
      <xdr:colOff>438150</xdr:colOff>
      <xdr:row>14</xdr:row>
      <xdr:rowOff>38100</xdr:rowOff>
    </xdr:to>
    <xdr:sp>
      <xdr:nvSpPr>
        <xdr:cNvPr id="4" name="Line 4"/>
        <xdr:cNvSpPr>
          <a:spLocks/>
        </xdr:cNvSpPr>
      </xdr:nvSpPr>
      <xdr:spPr>
        <a:xfrm>
          <a:off x="4733925" y="284797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14</xdr:row>
      <xdr:rowOff>38100</xdr:rowOff>
    </xdr:from>
    <xdr:to>
      <xdr:col>5</xdr:col>
      <xdr:colOff>400050</xdr:colOff>
      <xdr:row>15</xdr:row>
      <xdr:rowOff>38100</xdr:rowOff>
    </xdr:to>
    <xdr:sp>
      <xdr:nvSpPr>
        <xdr:cNvPr id="5" name="TextBox 5"/>
        <xdr:cNvSpPr txBox="1">
          <a:spLocks noChangeArrowheads="1"/>
        </xdr:cNvSpPr>
      </xdr:nvSpPr>
      <xdr:spPr>
        <a:xfrm>
          <a:off x="4695825" y="2847975"/>
          <a:ext cx="361950" cy="200025"/>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cs</a:t>
          </a:r>
        </a:p>
      </xdr:txBody>
    </xdr:sp>
    <xdr:clientData/>
  </xdr:twoCellAnchor>
  <xdr:twoCellAnchor>
    <xdr:from>
      <xdr:col>4</xdr:col>
      <xdr:colOff>66675</xdr:colOff>
      <xdr:row>12</xdr:row>
      <xdr:rowOff>9525</xdr:rowOff>
    </xdr:from>
    <xdr:to>
      <xdr:col>5</xdr:col>
      <xdr:colOff>695325</xdr:colOff>
      <xdr:row>15</xdr:row>
      <xdr:rowOff>76200</xdr:rowOff>
    </xdr:to>
    <xdr:sp>
      <xdr:nvSpPr>
        <xdr:cNvPr id="6" name="Rectangle 6"/>
        <xdr:cNvSpPr>
          <a:spLocks/>
        </xdr:cNvSpPr>
      </xdr:nvSpPr>
      <xdr:spPr>
        <a:xfrm>
          <a:off x="3962400" y="2371725"/>
          <a:ext cx="1390650" cy="7143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3</xdr:row>
      <xdr:rowOff>161925</xdr:rowOff>
    </xdr:from>
    <xdr:to>
      <xdr:col>5</xdr:col>
      <xdr:colOff>485775</xdr:colOff>
      <xdr:row>6</xdr:row>
      <xdr:rowOff>161925</xdr:rowOff>
    </xdr:to>
    <xdr:sp>
      <xdr:nvSpPr>
        <xdr:cNvPr id="7" name="Oval 7"/>
        <xdr:cNvSpPr>
          <a:spLocks/>
        </xdr:cNvSpPr>
      </xdr:nvSpPr>
      <xdr:spPr>
        <a:xfrm>
          <a:off x="4324350" y="695325"/>
          <a:ext cx="819150" cy="714375"/>
        </a:xfrm>
        <a:prstGeom prst="ellipse">
          <a:avLst/>
        </a:prstGeom>
        <a:pattFill prst="dkUpDiag">
          <a:fgClr>
            <a:srgbClr val="33CCCC"/>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6</xdr:row>
      <xdr:rowOff>133350</xdr:rowOff>
    </xdr:from>
    <xdr:to>
      <xdr:col>4</xdr:col>
      <xdr:colOff>647700</xdr:colOff>
      <xdr:row>7</xdr:row>
      <xdr:rowOff>9525</xdr:rowOff>
    </xdr:to>
    <xdr:sp>
      <xdr:nvSpPr>
        <xdr:cNvPr id="8" name="Line 8"/>
        <xdr:cNvSpPr>
          <a:spLocks/>
        </xdr:cNvSpPr>
      </xdr:nvSpPr>
      <xdr:spPr>
        <a:xfrm flipH="1">
          <a:off x="4448175" y="1381125"/>
          <a:ext cx="95250" cy="1143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7</xdr:row>
      <xdr:rowOff>19050</xdr:rowOff>
    </xdr:from>
    <xdr:to>
      <xdr:col>4</xdr:col>
      <xdr:colOff>533400</xdr:colOff>
      <xdr:row>7</xdr:row>
      <xdr:rowOff>19050</xdr:rowOff>
    </xdr:to>
    <xdr:sp>
      <xdr:nvSpPr>
        <xdr:cNvPr id="9" name="Line 9"/>
        <xdr:cNvSpPr>
          <a:spLocks/>
        </xdr:cNvSpPr>
      </xdr:nvSpPr>
      <xdr:spPr>
        <a:xfrm flipH="1">
          <a:off x="4162425" y="15049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7</xdr:row>
      <xdr:rowOff>47625</xdr:rowOff>
    </xdr:from>
    <xdr:to>
      <xdr:col>4</xdr:col>
      <xdr:colOff>628650</xdr:colOff>
      <xdr:row>9</xdr:row>
      <xdr:rowOff>200025</xdr:rowOff>
    </xdr:to>
    <xdr:sp>
      <xdr:nvSpPr>
        <xdr:cNvPr id="10" name="TextBox 10"/>
        <xdr:cNvSpPr txBox="1">
          <a:spLocks noChangeArrowheads="1"/>
        </xdr:cNvSpPr>
      </xdr:nvSpPr>
      <xdr:spPr>
        <a:xfrm>
          <a:off x="4143375" y="1533525"/>
          <a:ext cx="381000" cy="4762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
          </a:r>
        </a:p>
      </xdr:txBody>
    </xdr:sp>
    <xdr:clientData/>
  </xdr:twoCellAnchor>
  <xdr:twoCellAnchor>
    <xdr:from>
      <xdr:col>6</xdr:col>
      <xdr:colOff>9525</xdr:colOff>
      <xdr:row>2</xdr:row>
      <xdr:rowOff>0</xdr:rowOff>
    </xdr:from>
    <xdr:to>
      <xdr:col>10</xdr:col>
      <xdr:colOff>0</xdr:colOff>
      <xdr:row>26</xdr:row>
      <xdr:rowOff>228600</xdr:rowOff>
    </xdr:to>
    <xdr:sp>
      <xdr:nvSpPr>
        <xdr:cNvPr id="11" name="TextBox 26"/>
        <xdr:cNvSpPr txBox="1">
          <a:spLocks noChangeArrowheads="1"/>
        </xdr:cNvSpPr>
      </xdr:nvSpPr>
      <xdr:spPr>
        <a:xfrm>
          <a:off x="5429250" y="285750"/>
          <a:ext cx="3038475" cy="5591175"/>
        </a:xfrm>
        <a:prstGeom prst="rect">
          <a:avLst/>
        </a:prstGeom>
        <a:solidFill>
          <a:srgbClr val="FFFF99"/>
        </a:solidFill>
        <a:ln w="9525" cmpd="sng">
          <a:solidFill>
            <a:srgbClr val="000000"/>
          </a:solidFill>
          <a:headEnd type="none"/>
          <a:tailEnd type="none"/>
        </a:ln>
      </xdr:spPr>
      <xdr:txBody>
        <a:bodyPr vertOverflow="clip" wrap="square"/>
        <a:p>
          <a:pPr algn="just">
            <a:defRPr/>
          </a:pPr>
          <a:r>
            <a:rPr lang="en-US" cap="none" sz="1100" b="1" i="1" u="sng" baseline="0">
              <a:latin typeface="Arial"/>
              <a:ea typeface="Arial"/>
              <a:cs typeface="Arial"/>
            </a:rPr>
            <a:t>Comment utiliser la feuille de calcul ?</a:t>
          </a:r>
          <a:r>
            <a:rPr lang="en-US" cap="none" sz="1000" b="0" i="0" u="none" baseline="0">
              <a:latin typeface="Arial"/>
              <a:ea typeface="Arial"/>
              <a:cs typeface="Arial"/>
            </a:rPr>
            <a:t>
</a:t>
          </a:r>
          <a:r>
            <a:rPr lang="en-US" cap="none" sz="1000" b="1" i="1" u="none" baseline="0">
              <a:latin typeface="Arial"/>
              <a:ea typeface="Arial"/>
              <a:cs typeface="Arial"/>
            </a:rPr>
            <a:t>1.Entrer les données dans les cases blanches.</a:t>
          </a:r>
          <a:r>
            <a:rPr lang="en-US" cap="none" sz="1000" b="0" i="0" u="none" baseline="0">
              <a:latin typeface="Arial"/>
              <a:ea typeface="Arial"/>
              <a:cs typeface="Arial"/>
            </a:rPr>
            <a:t>
Les valeurs sur fond de couleur sont calculées automatiquement d'après les formules du cours sur le dimensionnement des arbres cylindriques.
Ces cases contenant les formules sont protégées par un mot de passe, vous ne pouvez pas les modifier.
</a:t>
          </a:r>
          <a:r>
            <a:rPr lang="en-US" cap="none" sz="1000" b="1" i="1" u="none" baseline="0">
              <a:latin typeface="Arial"/>
              <a:ea typeface="Arial"/>
              <a:cs typeface="Arial"/>
            </a:rPr>
            <a:t>2.Utiliser </a:t>
          </a:r>
          <a:r>
            <a:rPr lang="en-US" cap="none" sz="1000" b="1" i="0" u="none" baseline="0">
              <a:latin typeface="Arial"/>
              <a:ea typeface="Arial"/>
              <a:cs typeface="Arial"/>
            </a:rPr>
            <a:t>Outils</a:t>
          </a:r>
          <a:r>
            <a:rPr lang="en-US" cap="none" sz="1000" b="0" i="0" u="none" baseline="0">
              <a:latin typeface="Arial"/>
              <a:ea typeface="Arial"/>
              <a:cs typeface="Arial"/>
            </a:rPr>
            <a:t> --&gt; </a:t>
          </a:r>
          <a:r>
            <a:rPr lang="en-US" cap="none" sz="1000" b="1" i="0" u="none" baseline="0">
              <a:latin typeface="Arial"/>
              <a:ea typeface="Arial"/>
              <a:cs typeface="Arial"/>
            </a:rPr>
            <a:t>Valeur cible</a:t>
          </a:r>
          <a:r>
            <a:rPr lang="en-US" cap="none" sz="1000" b="0" i="0" u="none" baseline="0">
              <a:latin typeface="Arial"/>
              <a:ea typeface="Arial"/>
              <a:cs typeface="Arial"/>
            </a:rPr>
            <a:t> pour calculer une valeur d'entrée (dans une case blanche) à partir d'une valeur à atteindre (la valeur cible).
</a:t>
          </a:r>
          <a:r>
            <a:rPr lang="en-US" cap="none" sz="1000" b="0" i="0" u="sng" baseline="0">
              <a:latin typeface="Arial"/>
              <a:ea typeface="Arial"/>
              <a:cs typeface="Arial"/>
            </a:rPr>
            <a:t>Exemple:</a:t>
          </a:r>
          <a:r>
            <a:rPr lang="en-US" cap="none" sz="1000" b="0" i="0" u="none" baseline="0">
              <a:latin typeface="Arial"/>
              <a:ea typeface="Arial"/>
              <a:cs typeface="Arial"/>
            </a:rPr>
            <a:t>
 Données: 
 </a:t>
          </a:r>
          <a:r>
            <a:rPr lang="en-US" cap="none" sz="900" b="1" i="0" u="none" baseline="0">
              <a:latin typeface="Arial"/>
              <a:ea typeface="Arial"/>
              <a:cs typeface="Arial"/>
            </a:rPr>
            <a:t>Re = 670 Mpa
 N = 700 N
 Mfz = 160 N.m
 Mt = 200 N.m</a:t>
          </a:r>
          <a:r>
            <a:rPr lang="en-US" cap="none" sz="1000" b="0" i="0" u="none" baseline="0">
              <a:latin typeface="Arial"/>
              <a:ea typeface="Arial"/>
              <a:cs typeface="Arial"/>
            </a:rPr>
            <a:t>
</a:t>
          </a:r>
          <a:r>
            <a:rPr lang="en-US" cap="none" sz="1000" b="1" i="0" u="none" baseline="0">
              <a:latin typeface="Arial"/>
              <a:ea typeface="Arial"/>
              <a:cs typeface="Arial"/>
            </a:rPr>
            <a:t> cs = 2
 Ktt = 2
 Ktf = 1.5
 Kto =1.2</a:t>
          </a:r>
          <a:r>
            <a:rPr lang="en-US" cap="none" sz="1000" b="0" i="0" u="none" baseline="0">
              <a:latin typeface="Arial"/>
              <a:ea typeface="Arial"/>
              <a:cs typeface="Arial"/>
            </a:rPr>
            <a:t>
dans l'exemple ci-dessus ,on veut calculer le diamètre de l'arbre (en cellule C4) pour avoir une contrainte équivalente de Von Misès </a:t>
          </a:r>
          <a:r>
            <a:rPr lang="en-US" cap="none" sz="1400" b="1" i="0" u="none" baseline="0">
              <a:latin typeface="Symbol"/>
              <a:ea typeface="Symbol"/>
              <a:cs typeface="Symbol"/>
            </a:rPr>
            <a:t>s</a:t>
          </a:r>
          <a:r>
            <a:rPr lang="en-US" cap="none" sz="800" b="1" i="0" u="none" baseline="0">
              <a:latin typeface="Arial"/>
              <a:ea typeface="Arial"/>
              <a:cs typeface="Arial"/>
            </a:rPr>
            <a:t>VM</a:t>
          </a:r>
          <a:r>
            <a:rPr lang="en-US" cap="none" sz="1000" b="1" i="0" u="none" baseline="0">
              <a:latin typeface="Arial"/>
              <a:ea typeface="Arial"/>
              <a:cs typeface="Arial"/>
            </a:rPr>
            <a:t> </a:t>
          </a:r>
          <a:r>
            <a:rPr lang="en-US" cap="none" sz="1000" b="0" i="0" u="none" baseline="0">
              <a:latin typeface="Arial"/>
              <a:ea typeface="Arial"/>
              <a:cs typeface="Arial"/>
            </a:rPr>
            <a:t>(cellule C24) de 
</a:t>
          </a:r>
          <a:r>
            <a:rPr lang="en-US" cap="none" sz="1000" b="1" i="0" u="none" baseline="0">
              <a:latin typeface="Arial"/>
              <a:ea typeface="Arial"/>
              <a:cs typeface="Arial"/>
            </a:rPr>
            <a:t>335 MPa </a:t>
          </a:r>
          <a:r>
            <a:rPr lang="en-US" cap="none" sz="1000" b="0" i="0" u="none" baseline="0">
              <a:latin typeface="Arial"/>
              <a:ea typeface="Arial"/>
              <a:cs typeface="Arial"/>
            </a:rPr>
            <a:t>(Valeur à atteindre) qui correspond à la contrainte limite, minorée par le coefficient de sécurité Re/cs.
  Le résultat obtenu est </a:t>
          </a:r>
          <a:r>
            <a:rPr lang="en-US" cap="none" sz="1000" b="1" i="0" u="none" baseline="0">
              <a:latin typeface="Arial"/>
              <a:ea typeface="Arial"/>
              <a:cs typeface="Arial"/>
            </a:rPr>
            <a:t>D= 21.36 mm</a:t>
          </a:r>
          <a:r>
            <a:rPr lang="en-US" cap="none" sz="1000" b="0" i="0" u="none" baseline="0">
              <a:latin typeface="Arial"/>
              <a:ea typeface="Arial"/>
              <a:cs typeface="Arial"/>
            </a:rPr>
            <a:t> qui correspond au diamètre minimum de l'arbre pour respecter le critère de résistance.
 Le diamètre retenu sera donc </a:t>
          </a:r>
          <a:r>
            <a:rPr lang="en-US" cap="none" sz="1000" b="1" i="0" u="none" baseline="0">
              <a:latin typeface="Arial"/>
              <a:ea typeface="Arial"/>
              <a:cs typeface="Arial"/>
            </a:rPr>
            <a:t>D=22 mm</a:t>
          </a:r>
          <a:r>
            <a:rPr lang="en-US" cap="none" sz="1000" b="0" i="0" u="none" baseline="0">
              <a:latin typeface="Arial"/>
              <a:ea typeface="Arial"/>
              <a:cs typeface="Arial"/>
            </a:rPr>
            <a:t>.
</a:t>
          </a:r>
        </a:p>
      </xdr:txBody>
    </xdr:sp>
    <xdr:clientData/>
  </xdr:twoCellAnchor>
  <xdr:twoCellAnchor editAs="oneCell">
    <xdr:from>
      <xdr:col>0</xdr:col>
      <xdr:colOff>981075</xdr:colOff>
      <xdr:row>27</xdr:row>
      <xdr:rowOff>57150</xdr:rowOff>
    </xdr:from>
    <xdr:to>
      <xdr:col>1</xdr:col>
      <xdr:colOff>704850</xdr:colOff>
      <xdr:row>28</xdr:row>
      <xdr:rowOff>95250</xdr:rowOff>
    </xdr:to>
    <xdr:pic>
      <xdr:nvPicPr>
        <xdr:cNvPr id="12" name="Picture 33"/>
        <xdr:cNvPicPr preferRelativeResize="1">
          <a:picLocks noChangeAspect="1"/>
        </xdr:cNvPicPr>
      </xdr:nvPicPr>
      <xdr:blipFill>
        <a:blip r:embed="rId1"/>
        <a:stretch>
          <a:fillRect/>
        </a:stretch>
      </xdr:blipFill>
      <xdr:spPr>
        <a:xfrm>
          <a:off x="981075" y="5953125"/>
          <a:ext cx="1266825" cy="200025"/>
        </a:xfrm>
        <a:prstGeom prst="rect">
          <a:avLst/>
        </a:prstGeom>
        <a:noFill/>
        <a:ln w="9525" cmpd="sng">
          <a:noFill/>
        </a:ln>
      </xdr:spPr>
    </xdr:pic>
    <xdr:clientData/>
  </xdr:twoCellAnchor>
  <xdr:twoCellAnchor editAs="oneCell">
    <xdr:from>
      <xdr:col>7</xdr:col>
      <xdr:colOff>95250</xdr:colOff>
      <xdr:row>12</xdr:row>
      <xdr:rowOff>161925</xdr:rowOff>
    </xdr:from>
    <xdr:to>
      <xdr:col>9</xdr:col>
      <xdr:colOff>704850</xdr:colOff>
      <xdr:row>19</xdr:row>
      <xdr:rowOff>0</xdr:rowOff>
    </xdr:to>
    <xdr:pic>
      <xdr:nvPicPr>
        <xdr:cNvPr id="13" name="Picture 34"/>
        <xdr:cNvPicPr preferRelativeResize="1">
          <a:picLocks noChangeAspect="1"/>
        </xdr:cNvPicPr>
      </xdr:nvPicPr>
      <xdr:blipFill>
        <a:blip r:embed="rId2"/>
        <a:stretch>
          <a:fillRect/>
        </a:stretch>
      </xdr:blipFill>
      <xdr:spPr>
        <a:xfrm>
          <a:off x="6276975" y="2524125"/>
          <a:ext cx="21336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14</xdr:row>
      <xdr:rowOff>38100</xdr:rowOff>
    </xdr:from>
    <xdr:to>
      <xdr:col>5</xdr:col>
      <xdr:colOff>762000</xdr:colOff>
      <xdr:row>15</xdr:row>
      <xdr:rowOff>95250</xdr:rowOff>
    </xdr:to>
    <xdr:sp>
      <xdr:nvSpPr>
        <xdr:cNvPr id="1" name="TextBox 1"/>
        <xdr:cNvSpPr txBox="1">
          <a:spLocks noChangeArrowheads="1"/>
        </xdr:cNvSpPr>
      </xdr:nvSpPr>
      <xdr:spPr>
        <a:xfrm>
          <a:off x="4067175" y="2981325"/>
          <a:ext cx="1352550" cy="30480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Critère de résistance</a:t>
          </a:r>
        </a:p>
      </xdr:txBody>
    </xdr:sp>
    <xdr:clientData/>
  </xdr:twoCellAnchor>
  <xdr:twoCellAnchor>
    <xdr:from>
      <xdr:col>4</xdr:col>
      <xdr:colOff>209550</xdr:colOff>
      <xdr:row>15</xdr:row>
      <xdr:rowOff>104775</xdr:rowOff>
    </xdr:from>
    <xdr:to>
      <xdr:col>5</xdr:col>
      <xdr:colOff>257175</xdr:colOff>
      <xdr:row>17</xdr:row>
      <xdr:rowOff>9525</xdr:rowOff>
    </xdr:to>
    <xdr:sp>
      <xdr:nvSpPr>
        <xdr:cNvPr id="2" name="TextBox 2"/>
        <xdr:cNvSpPr txBox="1">
          <a:spLocks noChangeArrowheads="1"/>
        </xdr:cNvSpPr>
      </xdr:nvSpPr>
      <xdr:spPr>
        <a:xfrm>
          <a:off x="4105275" y="3295650"/>
          <a:ext cx="809625" cy="352425"/>
        </a:xfrm>
        <a:prstGeom prst="rect">
          <a:avLst/>
        </a:prstGeom>
        <a:noFill/>
        <a:ln w="9525" cmpd="sng">
          <a:noFill/>
        </a:ln>
      </xdr:spPr>
      <xdr:txBody>
        <a:bodyPr vertOverflow="clip" wrap="square"/>
        <a:p>
          <a:pPr algn="l">
            <a:defRPr/>
          </a:pPr>
          <a:r>
            <a:rPr lang="en-US" cap="none" sz="1800" b="1" i="0" u="none" baseline="0">
              <a:latin typeface="Symbol"/>
              <a:ea typeface="Symbol"/>
              <a:cs typeface="Symbol"/>
            </a:rPr>
            <a:t>s</a:t>
          </a:r>
          <a:r>
            <a:rPr lang="en-US" cap="none" sz="1000" b="1" i="0" u="none" baseline="0">
              <a:latin typeface="Arial"/>
              <a:ea typeface="Arial"/>
              <a:cs typeface="Arial"/>
            </a:rPr>
            <a:t>VM</a:t>
          </a:r>
          <a:r>
            <a:rPr lang="en-US" cap="none" sz="1800" b="1" i="0" u="none" baseline="0">
              <a:latin typeface="Symbol"/>
              <a:ea typeface="Symbol"/>
              <a:cs typeface="Symbol"/>
            </a:rPr>
            <a:t> &lt;</a:t>
          </a:r>
        </a:p>
      </xdr:txBody>
    </xdr:sp>
    <xdr:clientData/>
  </xdr:twoCellAnchor>
  <xdr:twoCellAnchor>
    <xdr:from>
      <xdr:col>5</xdr:col>
      <xdr:colOff>85725</xdr:colOff>
      <xdr:row>15</xdr:row>
      <xdr:rowOff>47625</xdr:rowOff>
    </xdr:from>
    <xdr:to>
      <xdr:col>5</xdr:col>
      <xdr:colOff>695325</xdr:colOff>
      <xdr:row>16</xdr:row>
      <xdr:rowOff>66675</xdr:rowOff>
    </xdr:to>
    <xdr:sp>
      <xdr:nvSpPr>
        <xdr:cNvPr id="3" name="TextBox 3"/>
        <xdr:cNvSpPr txBox="1">
          <a:spLocks noChangeArrowheads="1"/>
        </xdr:cNvSpPr>
      </xdr:nvSpPr>
      <xdr:spPr>
        <a:xfrm>
          <a:off x="4743450" y="3238500"/>
          <a:ext cx="609600" cy="266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Re</a:t>
          </a:r>
        </a:p>
      </xdr:txBody>
    </xdr:sp>
    <xdr:clientData/>
  </xdr:twoCellAnchor>
  <xdr:twoCellAnchor>
    <xdr:from>
      <xdr:col>5</xdr:col>
      <xdr:colOff>57150</xdr:colOff>
      <xdr:row>16</xdr:row>
      <xdr:rowOff>38100</xdr:rowOff>
    </xdr:from>
    <xdr:to>
      <xdr:col>5</xdr:col>
      <xdr:colOff>419100</xdr:colOff>
      <xdr:row>16</xdr:row>
      <xdr:rowOff>38100</xdr:rowOff>
    </xdr:to>
    <xdr:sp>
      <xdr:nvSpPr>
        <xdr:cNvPr id="4" name="Line 4"/>
        <xdr:cNvSpPr>
          <a:spLocks/>
        </xdr:cNvSpPr>
      </xdr:nvSpPr>
      <xdr:spPr>
        <a:xfrm>
          <a:off x="4714875" y="3476625"/>
          <a:ext cx="3619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16</xdr:row>
      <xdr:rowOff>19050</xdr:rowOff>
    </xdr:from>
    <xdr:to>
      <xdr:col>5</xdr:col>
      <xdr:colOff>390525</xdr:colOff>
      <xdr:row>17</xdr:row>
      <xdr:rowOff>95250</xdr:rowOff>
    </xdr:to>
    <xdr:sp>
      <xdr:nvSpPr>
        <xdr:cNvPr id="5" name="TextBox 5"/>
        <xdr:cNvSpPr txBox="1">
          <a:spLocks noChangeArrowheads="1"/>
        </xdr:cNvSpPr>
      </xdr:nvSpPr>
      <xdr:spPr>
        <a:xfrm>
          <a:off x="4686300" y="3457575"/>
          <a:ext cx="361950" cy="276225"/>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cs</a:t>
          </a:r>
        </a:p>
      </xdr:txBody>
    </xdr:sp>
    <xdr:clientData/>
  </xdr:twoCellAnchor>
  <xdr:twoCellAnchor>
    <xdr:from>
      <xdr:col>4</xdr:col>
      <xdr:colOff>133350</xdr:colOff>
      <xdr:row>14</xdr:row>
      <xdr:rowOff>19050</xdr:rowOff>
    </xdr:from>
    <xdr:to>
      <xdr:col>5</xdr:col>
      <xdr:colOff>762000</xdr:colOff>
      <xdr:row>17</xdr:row>
      <xdr:rowOff>85725</xdr:rowOff>
    </xdr:to>
    <xdr:sp>
      <xdr:nvSpPr>
        <xdr:cNvPr id="6" name="Rectangle 6"/>
        <xdr:cNvSpPr>
          <a:spLocks/>
        </xdr:cNvSpPr>
      </xdr:nvSpPr>
      <xdr:spPr>
        <a:xfrm>
          <a:off x="4029075" y="2962275"/>
          <a:ext cx="1390650" cy="76200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0</xdr:rowOff>
    </xdr:from>
    <xdr:to>
      <xdr:col>9</xdr:col>
      <xdr:colOff>752475</xdr:colOff>
      <xdr:row>29</xdr:row>
      <xdr:rowOff>0</xdr:rowOff>
    </xdr:to>
    <xdr:sp>
      <xdr:nvSpPr>
        <xdr:cNvPr id="7" name="TextBox 11"/>
        <xdr:cNvSpPr txBox="1">
          <a:spLocks noChangeArrowheads="1"/>
        </xdr:cNvSpPr>
      </xdr:nvSpPr>
      <xdr:spPr>
        <a:xfrm>
          <a:off x="5543550" y="266700"/>
          <a:ext cx="3028950" cy="62007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1" i="1" u="sng" baseline="0">
              <a:latin typeface="Arial"/>
              <a:ea typeface="Arial"/>
              <a:cs typeface="Arial"/>
            </a:rPr>
            <a:t>Comment utiliser la feuille de calcul ?</a:t>
          </a:r>
          <a:r>
            <a:rPr lang="en-US" cap="none" sz="1000" b="0" i="0" u="none" baseline="0">
              <a:latin typeface="Arial"/>
              <a:ea typeface="Arial"/>
              <a:cs typeface="Arial"/>
            </a:rPr>
            <a:t>
</a:t>
          </a:r>
          <a:r>
            <a:rPr lang="en-US" cap="none" sz="1000" b="1" i="1" u="none" baseline="0">
              <a:latin typeface="Arial"/>
              <a:ea typeface="Arial"/>
              <a:cs typeface="Arial"/>
            </a:rPr>
            <a:t>1.Entrer les données dans les cases blanches.</a:t>
          </a:r>
          <a:r>
            <a:rPr lang="en-US" cap="none" sz="1000" b="0" i="0" u="none" baseline="0">
              <a:latin typeface="Arial"/>
              <a:ea typeface="Arial"/>
              <a:cs typeface="Arial"/>
            </a:rPr>
            <a:t>
Les valeurs sur fond de couleur sont calculées automatiquement d'après les formules du cours sur le dimensionnement des arbres cylindriques.
Ces cases contenant les formules sont protégées par un mot de passe, vous ne pouvez pas les modifier.
</a:t>
          </a:r>
          <a:r>
            <a:rPr lang="en-US" cap="none" sz="1000" b="1" i="1" u="none" baseline="0">
              <a:latin typeface="Arial"/>
              <a:ea typeface="Arial"/>
              <a:cs typeface="Arial"/>
            </a:rPr>
            <a:t>2.Utiliser </a:t>
          </a:r>
          <a:r>
            <a:rPr lang="en-US" cap="none" sz="1000" b="1" i="0" u="none" baseline="0">
              <a:latin typeface="Arial"/>
              <a:ea typeface="Arial"/>
              <a:cs typeface="Arial"/>
            </a:rPr>
            <a:t>Outils</a:t>
          </a:r>
          <a:r>
            <a:rPr lang="en-US" cap="none" sz="1000" b="0" i="0" u="none" baseline="0">
              <a:latin typeface="Arial"/>
              <a:ea typeface="Arial"/>
              <a:cs typeface="Arial"/>
            </a:rPr>
            <a:t> --&gt; </a:t>
          </a:r>
          <a:r>
            <a:rPr lang="en-US" cap="none" sz="1000" b="1" i="0" u="none" baseline="0">
              <a:latin typeface="Arial"/>
              <a:ea typeface="Arial"/>
              <a:cs typeface="Arial"/>
            </a:rPr>
            <a:t>Valeur cible</a:t>
          </a:r>
          <a:r>
            <a:rPr lang="en-US" cap="none" sz="1000" b="0" i="0" u="none" baseline="0">
              <a:latin typeface="Arial"/>
              <a:ea typeface="Arial"/>
              <a:cs typeface="Arial"/>
            </a:rPr>
            <a:t> pour calculer une valeur d'entrée (dans une case blanche) à partir d'une valeur à atteindre (la valeur cible).
 </a:t>
          </a:r>
          <a:r>
            <a:rPr lang="en-US" cap="none" sz="1000" b="0" i="0" u="sng" baseline="0">
              <a:latin typeface="Arial"/>
              <a:ea typeface="Arial"/>
              <a:cs typeface="Arial"/>
            </a:rPr>
            <a:t>Exemple:</a:t>
          </a:r>
          <a:r>
            <a:rPr lang="en-US" cap="none" sz="1000" b="0" i="0" u="none" baseline="0">
              <a:latin typeface="Arial"/>
              <a:ea typeface="Arial"/>
              <a:cs typeface="Arial"/>
            </a:rPr>
            <a:t>
 Données: 
 </a:t>
          </a:r>
          <a:r>
            <a:rPr lang="en-US" cap="none" sz="1000" b="1" i="0" u="none" baseline="0">
              <a:latin typeface="Arial"/>
              <a:ea typeface="Arial"/>
              <a:cs typeface="Arial"/>
            </a:rPr>
            <a:t>Re = 670 Mpa
 N = 700 N
 Mfz = 160 N.m
 Mt = 200 N.m
 cs = 2
 Ktt = 2
 Ktf = 1.5
 Kto =1.2
e=3 mm</a:t>
          </a:r>
          <a:r>
            <a:rPr lang="en-US" cap="none" sz="1000" b="0" i="0" u="none" baseline="0">
              <a:latin typeface="Arial"/>
              <a:ea typeface="Arial"/>
              <a:cs typeface="Arial"/>
            </a:rPr>
            <a:t>
dans l'exemple ci-dessus ,on veut calculer le diamètre extérieur de l'arbre (en cellule C4) pour avoir une contrainte équivalente de Von Misès </a:t>
          </a:r>
          <a:r>
            <a:rPr lang="en-US" cap="none" sz="1400" b="0" i="0" u="none" baseline="0">
              <a:latin typeface="Symbol"/>
              <a:ea typeface="Symbol"/>
              <a:cs typeface="Symbol"/>
            </a:rPr>
            <a:t>s</a:t>
          </a:r>
          <a:r>
            <a:rPr lang="en-US" cap="none" sz="800" b="0" i="0" u="none" baseline="0">
              <a:latin typeface="Arial"/>
              <a:ea typeface="Arial"/>
              <a:cs typeface="Arial"/>
            </a:rPr>
            <a:t>VM</a:t>
          </a:r>
          <a:r>
            <a:rPr lang="en-US" cap="none" sz="1000" b="0" i="0" u="none" baseline="0">
              <a:latin typeface="Arial"/>
              <a:ea typeface="Arial"/>
              <a:cs typeface="Arial"/>
            </a:rPr>
            <a:t> (cellule C26) de </a:t>
          </a:r>
          <a:r>
            <a:rPr lang="en-US" cap="none" sz="1000" b="1" i="0" u="none" baseline="0">
              <a:latin typeface="Arial"/>
              <a:ea typeface="Arial"/>
              <a:cs typeface="Arial"/>
            </a:rPr>
            <a:t>335 MPa</a:t>
          </a:r>
          <a:r>
            <a:rPr lang="en-US" cap="none" sz="1000" b="0" i="0" u="none" baseline="0">
              <a:latin typeface="Arial"/>
              <a:ea typeface="Arial"/>
              <a:cs typeface="Arial"/>
            </a:rPr>
            <a:t> (Valeur à atteindre) qui correspond à la contrainte limite, minorée par le coefficient de sécurité Re/cs.
L'épaisseur e de l'arbre doit être de 3 mm.
  Le résultat obtenu est </a:t>
          </a:r>
          <a:r>
            <a:rPr lang="en-US" cap="none" sz="1000" b="1" i="0" u="none" baseline="0">
              <a:latin typeface="Arial"/>
              <a:ea typeface="Arial"/>
              <a:cs typeface="Arial"/>
            </a:rPr>
            <a:t>D= 24.31 mm</a:t>
          </a:r>
          <a:r>
            <a:rPr lang="en-US" cap="none" sz="1000" b="0" i="0" u="none" baseline="0">
              <a:latin typeface="Arial"/>
              <a:ea typeface="Arial"/>
              <a:cs typeface="Arial"/>
            </a:rPr>
            <a:t> qui correspond au diamètre minimum de l'arbre pour respecter le critère de résistance.
 Le diamètre retenu sera donc </a:t>
          </a:r>
          <a:r>
            <a:rPr lang="en-US" cap="none" sz="1000" b="1" i="0" u="none" baseline="0">
              <a:latin typeface="Arial"/>
              <a:ea typeface="Arial"/>
              <a:cs typeface="Arial"/>
            </a:rPr>
            <a:t>D=25 mm</a:t>
          </a:r>
          <a:r>
            <a:rPr lang="en-US" cap="none" sz="1000" b="0" i="0" u="none" baseline="0">
              <a:latin typeface="Arial"/>
              <a:ea typeface="Arial"/>
              <a:cs typeface="Arial"/>
            </a:rPr>
            <a:t>.
</a:t>
          </a:r>
        </a:p>
      </xdr:txBody>
    </xdr:sp>
    <xdr:clientData/>
  </xdr:twoCellAnchor>
  <xdr:twoCellAnchor>
    <xdr:from>
      <xdr:col>4</xdr:col>
      <xdr:colOff>419100</xdr:colOff>
      <xdr:row>3</xdr:row>
      <xdr:rowOff>123825</xdr:rowOff>
    </xdr:from>
    <xdr:to>
      <xdr:col>5</xdr:col>
      <xdr:colOff>552450</xdr:colOff>
      <xdr:row>7</xdr:row>
      <xdr:rowOff>0</xdr:rowOff>
    </xdr:to>
    <xdr:sp>
      <xdr:nvSpPr>
        <xdr:cNvPr id="8" name="Oval 13"/>
        <xdr:cNvSpPr>
          <a:spLocks/>
        </xdr:cNvSpPr>
      </xdr:nvSpPr>
      <xdr:spPr>
        <a:xfrm>
          <a:off x="4314825" y="638175"/>
          <a:ext cx="895350" cy="866775"/>
        </a:xfrm>
        <a:prstGeom prst="ellipse">
          <a:avLst/>
        </a:prstGeom>
        <a:pattFill prst="dkUpDiag">
          <a:fgClr>
            <a:srgbClr val="33CCCC"/>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4</xdr:row>
      <xdr:rowOff>19050</xdr:rowOff>
    </xdr:from>
    <xdr:to>
      <xdr:col>5</xdr:col>
      <xdr:colOff>409575</xdr:colOff>
      <xdr:row>6</xdr:row>
      <xdr:rowOff>104775</xdr:rowOff>
    </xdr:to>
    <xdr:sp>
      <xdr:nvSpPr>
        <xdr:cNvPr id="9" name="Oval 14"/>
        <xdr:cNvSpPr>
          <a:spLocks/>
        </xdr:cNvSpPr>
      </xdr:nvSpPr>
      <xdr:spPr>
        <a:xfrm>
          <a:off x="4457700" y="781050"/>
          <a:ext cx="609600" cy="581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6</xdr:row>
      <xdr:rowOff>104775</xdr:rowOff>
    </xdr:from>
    <xdr:to>
      <xdr:col>4</xdr:col>
      <xdr:colOff>676275</xdr:colOff>
      <xdr:row>7</xdr:row>
      <xdr:rowOff>152400</xdr:rowOff>
    </xdr:to>
    <xdr:sp>
      <xdr:nvSpPr>
        <xdr:cNvPr id="10" name="TextBox 15"/>
        <xdr:cNvSpPr txBox="1">
          <a:spLocks noChangeArrowheads="1"/>
        </xdr:cNvSpPr>
      </xdr:nvSpPr>
      <xdr:spPr>
        <a:xfrm>
          <a:off x="4191000" y="1362075"/>
          <a:ext cx="381000" cy="2952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a:t>
          </a:r>
        </a:p>
      </xdr:txBody>
    </xdr:sp>
    <xdr:clientData/>
  </xdr:twoCellAnchor>
  <xdr:twoCellAnchor>
    <xdr:from>
      <xdr:col>4</xdr:col>
      <xdr:colOff>447675</xdr:colOff>
      <xdr:row>6</xdr:row>
      <xdr:rowOff>171450</xdr:rowOff>
    </xdr:from>
    <xdr:to>
      <xdr:col>4</xdr:col>
      <xdr:colOff>590550</xdr:colOff>
      <xdr:row>7</xdr:row>
      <xdr:rowOff>47625</xdr:rowOff>
    </xdr:to>
    <xdr:sp>
      <xdr:nvSpPr>
        <xdr:cNvPr id="11" name="Line 16"/>
        <xdr:cNvSpPr>
          <a:spLocks/>
        </xdr:cNvSpPr>
      </xdr:nvSpPr>
      <xdr:spPr>
        <a:xfrm flipV="1">
          <a:off x="4343400" y="1428750"/>
          <a:ext cx="1428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7</xdr:row>
      <xdr:rowOff>76200</xdr:rowOff>
    </xdr:from>
    <xdr:to>
      <xdr:col>5</xdr:col>
      <xdr:colOff>533400</xdr:colOff>
      <xdr:row>8</xdr:row>
      <xdr:rowOff>76200</xdr:rowOff>
    </xdr:to>
    <xdr:sp>
      <xdr:nvSpPr>
        <xdr:cNvPr id="12" name="TextBox 17"/>
        <xdr:cNvSpPr txBox="1">
          <a:spLocks noChangeArrowheads="1"/>
        </xdr:cNvSpPr>
      </xdr:nvSpPr>
      <xdr:spPr>
        <a:xfrm>
          <a:off x="4829175" y="1581150"/>
          <a:ext cx="361950" cy="2476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a:t>
          </a:r>
        </a:p>
      </xdr:txBody>
    </xdr:sp>
    <xdr:clientData/>
  </xdr:twoCellAnchor>
  <xdr:twoCellAnchor>
    <xdr:from>
      <xdr:col>5</xdr:col>
      <xdr:colOff>95250</xdr:colOff>
      <xdr:row>6</xdr:row>
      <xdr:rowOff>219075</xdr:rowOff>
    </xdr:from>
    <xdr:to>
      <xdr:col>5</xdr:col>
      <xdr:colOff>95250</xdr:colOff>
      <xdr:row>7</xdr:row>
      <xdr:rowOff>200025</xdr:rowOff>
    </xdr:to>
    <xdr:sp>
      <xdr:nvSpPr>
        <xdr:cNvPr id="13" name="Line 18"/>
        <xdr:cNvSpPr>
          <a:spLocks/>
        </xdr:cNvSpPr>
      </xdr:nvSpPr>
      <xdr:spPr>
        <a:xfrm flipH="1" flipV="1">
          <a:off x="4752975" y="14763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7</xdr:row>
      <xdr:rowOff>47625</xdr:rowOff>
    </xdr:from>
    <xdr:to>
      <xdr:col>4</xdr:col>
      <xdr:colOff>447675</xdr:colOff>
      <xdr:row>7</xdr:row>
      <xdr:rowOff>47625</xdr:rowOff>
    </xdr:to>
    <xdr:sp>
      <xdr:nvSpPr>
        <xdr:cNvPr id="14" name="Line 19"/>
        <xdr:cNvSpPr>
          <a:spLocks/>
        </xdr:cNvSpPr>
      </xdr:nvSpPr>
      <xdr:spPr>
        <a:xfrm flipH="1">
          <a:off x="4152900" y="15525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7</xdr:row>
      <xdr:rowOff>209550</xdr:rowOff>
    </xdr:from>
    <xdr:to>
      <xdr:col>5</xdr:col>
      <xdr:colOff>295275</xdr:colOff>
      <xdr:row>7</xdr:row>
      <xdr:rowOff>209550</xdr:rowOff>
    </xdr:to>
    <xdr:sp>
      <xdr:nvSpPr>
        <xdr:cNvPr id="15" name="Line 20"/>
        <xdr:cNvSpPr>
          <a:spLocks/>
        </xdr:cNvSpPr>
      </xdr:nvSpPr>
      <xdr:spPr>
        <a:xfrm flipH="1">
          <a:off x="4762500" y="17145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xdr:row>
      <xdr:rowOff>161925</xdr:rowOff>
    </xdr:from>
    <xdr:to>
      <xdr:col>5</xdr:col>
      <xdr:colOff>95250</xdr:colOff>
      <xdr:row>6</xdr:row>
      <xdr:rowOff>85725</xdr:rowOff>
    </xdr:to>
    <xdr:sp>
      <xdr:nvSpPr>
        <xdr:cNvPr id="16" name="Line 21"/>
        <xdr:cNvSpPr>
          <a:spLocks/>
        </xdr:cNvSpPr>
      </xdr:nvSpPr>
      <xdr:spPr>
        <a:xfrm>
          <a:off x="4752975" y="11715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1276350</xdr:colOff>
      <xdr:row>29</xdr:row>
      <xdr:rowOff>57150</xdr:rowOff>
    </xdr:from>
    <xdr:to>
      <xdr:col>2</xdr:col>
      <xdr:colOff>238125</xdr:colOff>
      <xdr:row>30</xdr:row>
      <xdr:rowOff>95250</xdr:rowOff>
    </xdr:to>
    <xdr:pic>
      <xdr:nvPicPr>
        <xdr:cNvPr id="17" name="Picture 24"/>
        <xdr:cNvPicPr preferRelativeResize="1">
          <a:picLocks noChangeAspect="1"/>
        </xdr:cNvPicPr>
      </xdr:nvPicPr>
      <xdr:blipFill>
        <a:blip r:embed="rId1"/>
        <a:stretch>
          <a:fillRect/>
        </a:stretch>
      </xdr:blipFill>
      <xdr:spPr>
        <a:xfrm>
          <a:off x="1276350" y="6524625"/>
          <a:ext cx="1266825" cy="200025"/>
        </a:xfrm>
        <a:prstGeom prst="rect">
          <a:avLst/>
        </a:prstGeom>
        <a:noFill/>
        <a:ln w="9525" cmpd="sng">
          <a:noFill/>
        </a:ln>
      </xdr:spPr>
    </xdr:pic>
    <xdr:clientData/>
  </xdr:twoCellAnchor>
  <xdr:twoCellAnchor editAs="oneCell">
    <xdr:from>
      <xdr:col>7</xdr:col>
      <xdr:colOff>161925</xdr:colOff>
      <xdr:row>12</xdr:row>
      <xdr:rowOff>28575</xdr:rowOff>
    </xdr:from>
    <xdr:to>
      <xdr:col>9</xdr:col>
      <xdr:colOff>742950</xdr:colOff>
      <xdr:row>18</xdr:row>
      <xdr:rowOff>133350</xdr:rowOff>
    </xdr:to>
    <xdr:pic>
      <xdr:nvPicPr>
        <xdr:cNvPr id="18" name="Picture 25"/>
        <xdr:cNvPicPr preferRelativeResize="1">
          <a:picLocks noChangeAspect="1"/>
        </xdr:cNvPicPr>
      </xdr:nvPicPr>
      <xdr:blipFill>
        <a:blip r:embed="rId2"/>
        <a:stretch>
          <a:fillRect/>
        </a:stretch>
      </xdr:blipFill>
      <xdr:spPr>
        <a:xfrm>
          <a:off x="6457950" y="2647950"/>
          <a:ext cx="21050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matech.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ormatech.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3"/>
  <sheetViews>
    <sheetView tabSelected="1" workbookViewId="0" topLeftCell="A1">
      <selection activeCell="L10" sqref="L10"/>
    </sheetView>
  </sheetViews>
  <sheetFormatPr defaultColWidth="11.421875" defaultRowHeight="12.75"/>
  <cols>
    <col min="1" max="1" width="23.140625" style="4" customWidth="1"/>
    <col min="2" max="2" width="11.421875" style="1" customWidth="1"/>
    <col min="3" max="3" width="12.421875" style="1" bestFit="1" customWidth="1"/>
    <col min="4" max="4" width="11.421875" style="2" customWidth="1"/>
    <col min="7" max="10" width="11.421875" style="11" customWidth="1"/>
  </cols>
  <sheetData>
    <row r="1" spans="1:11" ht="18.75" customHeight="1" thickBot="1">
      <c r="A1" s="86" t="s">
        <v>41</v>
      </c>
      <c r="B1" s="87"/>
      <c r="C1" s="87"/>
      <c r="D1" s="87"/>
      <c r="E1" s="87"/>
      <c r="F1" s="88"/>
      <c r="G1" s="51"/>
      <c r="H1" s="52"/>
      <c r="I1" s="52"/>
      <c r="J1" s="53"/>
      <c r="K1" s="48"/>
    </row>
    <row r="2" spans="7:11" ht="3.75" customHeight="1" thickBot="1">
      <c r="G2" s="48"/>
      <c r="H2" s="48"/>
      <c r="I2" s="48"/>
      <c r="J2" s="48"/>
      <c r="K2" s="48"/>
    </row>
    <row r="3" spans="1:11" s="3" customFormat="1" ht="19.5" customHeight="1" thickBot="1">
      <c r="A3" s="94" t="s">
        <v>3</v>
      </c>
      <c r="B3" s="95"/>
      <c r="C3" s="95"/>
      <c r="D3" s="96"/>
      <c r="E3" s="92" t="s">
        <v>13</v>
      </c>
      <c r="F3" s="93"/>
      <c r="G3" s="49"/>
      <c r="H3" s="49"/>
      <c r="I3" s="49"/>
      <c r="J3" s="49"/>
      <c r="K3" s="49"/>
    </row>
    <row r="4" spans="1:11" s="3" customFormat="1" ht="18.75" customHeight="1">
      <c r="A4" s="31" t="s">
        <v>0</v>
      </c>
      <c r="B4" s="66" t="s">
        <v>1</v>
      </c>
      <c r="C4" s="41">
        <v>22.37989284342896</v>
      </c>
      <c r="D4" s="72" t="s">
        <v>2</v>
      </c>
      <c r="E4" s="18"/>
      <c r="F4" s="19"/>
      <c r="G4" s="49"/>
      <c r="H4" s="49"/>
      <c r="I4" s="49"/>
      <c r="J4" s="49"/>
      <c r="K4" s="49"/>
    </row>
    <row r="5" spans="1:11" s="3" customFormat="1" ht="18.75" customHeight="1">
      <c r="A5" s="33" t="s">
        <v>32</v>
      </c>
      <c r="B5" s="67" t="s">
        <v>31</v>
      </c>
      <c r="C5" s="37">
        <f>PI()*D*D/4</f>
        <v>393.3742128528869</v>
      </c>
      <c r="D5" s="73" t="s">
        <v>42</v>
      </c>
      <c r="E5" s="18"/>
      <c r="F5" s="19"/>
      <c r="G5" s="49"/>
      <c r="H5" s="49"/>
      <c r="I5" s="49"/>
      <c r="J5" s="49"/>
      <c r="K5" s="49"/>
    </row>
    <row r="6" spans="1:11" s="3" customFormat="1" ht="18.75" customHeight="1">
      <c r="A6" s="33" t="s">
        <v>33</v>
      </c>
      <c r="B6" s="67" t="s">
        <v>30</v>
      </c>
      <c r="C6" s="37">
        <f>PI()*D^4/64</f>
        <v>12314.078271796981</v>
      </c>
      <c r="D6" s="73" t="s">
        <v>43</v>
      </c>
      <c r="E6" s="18"/>
      <c r="F6" s="19"/>
      <c r="G6" s="49"/>
      <c r="H6" s="49"/>
      <c r="I6" s="49"/>
      <c r="J6" s="49"/>
      <c r="K6" s="49"/>
    </row>
    <row r="7" spans="1:11" s="3" customFormat="1" ht="18.75" customHeight="1" thickBot="1">
      <c r="A7" s="32" t="s">
        <v>18</v>
      </c>
      <c r="B7" s="68" t="s">
        <v>17</v>
      </c>
      <c r="C7" s="36">
        <f>PI()*(D^4)/32</f>
        <v>24628.156543593963</v>
      </c>
      <c r="D7" s="74" t="s">
        <v>43</v>
      </c>
      <c r="E7" s="18"/>
      <c r="F7" s="19"/>
      <c r="G7" s="49"/>
      <c r="H7" s="49"/>
      <c r="I7" s="49"/>
      <c r="J7" s="49"/>
      <c r="K7" s="49"/>
    </row>
    <row r="8" spans="1:11" s="3" customFormat="1" ht="6" customHeight="1" thickBot="1">
      <c r="A8" s="20"/>
      <c r="B8" s="21"/>
      <c r="C8" s="21"/>
      <c r="D8" s="22"/>
      <c r="E8" s="18"/>
      <c r="F8" s="19"/>
      <c r="G8" s="49"/>
      <c r="H8" s="49"/>
      <c r="I8" s="49"/>
      <c r="J8" s="49"/>
      <c r="K8" s="49"/>
    </row>
    <row r="9" spans="1:11" s="3" customFormat="1" ht="19.5" customHeight="1">
      <c r="A9" s="97" t="s">
        <v>4</v>
      </c>
      <c r="B9" s="98"/>
      <c r="C9" s="98"/>
      <c r="D9" s="99"/>
      <c r="E9" s="18"/>
      <c r="F9" s="19"/>
      <c r="G9" s="49"/>
      <c r="H9" s="49"/>
      <c r="I9" s="49"/>
      <c r="J9" s="49"/>
      <c r="K9" s="49"/>
    </row>
    <row r="10" spans="1:11" s="3" customFormat="1" ht="18.75" customHeight="1">
      <c r="A10" s="27" t="s">
        <v>38</v>
      </c>
      <c r="B10" s="64" t="s">
        <v>39</v>
      </c>
      <c r="C10" s="42">
        <v>670</v>
      </c>
      <c r="D10" s="77" t="s">
        <v>5</v>
      </c>
      <c r="E10" s="18"/>
      <c r="F10" s="19"/>
      <c r="G10" s="49"/>
      <c r="H10" s="49"/>
      <c r="I10" s="49"/>
      <c r="J10" s="49"/>
      <c r="K10" s="49"/>
    </row>
    <row r="11" spans="1:11" s="3" customFormat="1" ht="18.75" customHeight="1" thickBot="1">
      <c r="A11" s="28" t="s">
        <v>6</v>
      </c>
      <c r="B11" s="65" t="s">
        <v>7</v>
      </c>
      <c r="C11" s="43">
        <v>1000</v>
      </c>
      <c r="D11" s="78" t="s">
        <v>5</v>
      </c>
      <c r="E11" s="18"/>
      <c r="F11" s="19"/>
      <c r="G11" s="49"/>
      <c r="H11" s="49"/>
      <c r="I11" s="49"/>
      <c r="J11" s="49"/>
      <c r="K11" s="49"/>
    </row>
    <row r="12" spans="1:11" s="3" customFormat="1" ht="6" customHeight="1" thickBot="1">
      <c r="A12" s="23"/>
      <c r="B12" s="8"/>
      <c r="C12" s="8"/>
      <c r="D12" s="24"/>
      <c r="E12" s="18"/>
      <c r="F12" s="19"/>
      <c r="G12" s="49"/>
      <c r="H12" s="49"/>
      <c r="I12" s="49"/>
      <c r="J12" s="49"/>
      <c r="K12" s="49"/>
    </row>
    <row r="13" spans="1:11" s="3" customFormat="1" ht="19.5" customHeight="1">
      <c r="A13" s="100" t="s">
        <v>8</v>
      </c>
      <c r="B13" s="101"/>
      <c r="C13" s="101"/>
      <c r="D13" s="102"/>
      <c r="E13" s="8"/>
      <c r="F13" s="25"/>
      <c r="G13" s="50"/>
      <c r="H13" s="49"/>
      <c r="I13" s="49"/>
      <c r="J13" s="49"/>
      <c r="K13" s="49"/>
    </row>
    <row r="14" spans="1:11" s="3" customFormat="1" ht="15.75" customHeight="1">
      <c r="A14" s="58" t="s">
        <v>26</v>
      </c>
      <c r="B14" s="62" t="s">
        <v>27</v>
      </c>
      <c r="C14" s="44">
        <v>800</v>
      </c>
      <c r="D14" s="75" t="s">
        <v>27</v>
      </c>
      <c r="E14" s="8"/>
      <c r="F14" s="25"/>
      <c r="G14" s="50"/>
      <c r="H14" s="49"/>
      <c r="I14" s="49"/>
      <c r="J14" s="49"/>
      <c r="K14" s="49"/>
    </row>
    <row r="15" spans="1:11" s="3" customFormat="1" ht="15.75" customHeight="1">
      <c r="A15" s="103" t="s">
        <v>28</v>
      </c>
      <c r="B15" s="63" t="s">
        <v>29</v>
      </c>
      <c r="C15" s="45">
        <v>200</v>
      </c>
      <c r="D15" s="76" t="s">
        <v>23</v>
      </c>
      <c r="E15" s="8"/>
      <c r="F15" s="25"/>
      <c r="G15" s="50"/>
      <c r="H15" s="49"/>
      <c r="I15" s="49"/>
      <c r="J15" s="49"/>
      <c r="K15" s="49"/>
    </row>
    <row r="16" spans="1:11" s="3" customFormat="1" ht="15.75" customHeight="1">
      <c r="A16" s="104"/>
      <c r="B16" s="63" t="s">
        <v>29</v>
      </c>
      <c r="C16" s="38">
        <f>C15*1000</f>
        <v>200000</v>
      </c>
      <c r="D16" s="76" t="s">
        <v>19</v>
      </c>
      <c r="E16" s="8"/>
      <c r="F16" s="25"/>
      <c r="G16" s="50"/>
      <c r="H16" s="49"/>
      <c r="I16" s="49"/>
      <c r="J16" s="49"/>
      <c r="K16" s="49"/>
    </row>
    <row r="17" spans="1:11" s="3" customFormat="1" ht="15.75" customHeight="1">
      <c r="A17" s="103" t="s">
        <v>22</v>
      </c>
      <c r="B17" s="63" t="s">
        <v>16</v>
      </c>
      <c r="C17" s="41">
        <v>200</v>
      </c>
      <c r="D17" s="76" t="s">
        <v>23</v>
      </c>
      <c r="E17" s="8"/>
      <c r="F17" s="25"/>
      <c r="G17" s="50"/>
      <c r="H17" s="49"/>
      <c r="I17" s="49"/>
      <c r="J17" s="49"/>
      <c r="K17" s="49"/>
    </row>
    <row r="18" spans="1:11" s="3" customFormat="1" ht="15.75" customHeight="1">
      <c r="A18" s="104"/>
      <c r="B18" s="63" t="s">
        <v>16</v>
      </c>
      <c r="C18" s="35">
        <f>C17*1000</f>
        <v>200000</v>
      </c>
      <c r="D18" s="76" t="s">
        <v>19</v>
      </c>
      <c r="E18" s="8"/>
      <c r="F18" s="25"/>
      <c r="G18" s="50"/>
      <c r="H18" s="49"/>
      <c r="I18" s="49"/>
      <c r="J18" s="49"/>
      <c r="K18" s="49"/>
    </row>
    <row r="19" spans="1:11" s="3" customFormat="1" ht="18.75" customHeight="1">
      <c r="A19" s="29" t="s">
        <v>9</v>
      </c>
      <c r="B19" s="63" t="s">
        <v>10</v>
      </c>
      <c r="C19" s="46">
        <v>2</v>
      </c>
      <c r="D19" s="6"/>
      <c r="E19" s="8"/>
      <c r="F19" s="25"/>
      <c r="G19" s="50"/>
      <c r="H19" s="49"/>
      <c r="I19" s="49"/>
      <c r="J19" s="49"/>
      <c r="K19" s="49"/>
    </row>
    <row r="20" spans="1:11" s="3" customFormat="1" ht="21.75" customHeight="1">
      <c r="A20" s="89" t="s">
        <v>47</v>
      </c>
      <c r="B20" s="90"/>
      <c r="C20" s="90"/>
      <c r="D20" s="91"/>
      <c r="E20" s="8"/>
      <c r="F20" s="25"/>
      <c r="G20" s="50"/>
      <c r="H20" s="49"/>
      <c r="I20" s="49"/>
      <c r="J20" s="49"/>
      <c r="K20" s="49"/>
    </row>
    <row r="21" spans="1:11" s="3" customFormat="1" ht="21" customHeight="1">
      <c r="A21" s="47" t="s">
        <v>44</v>
      </c>
      <c r="B21" s="69" t="s">
        <v>21</v>
      </c>
      <c r="C21" s="46">
        <v>2</v>
      </c>
      <c r="D21" s="10"/>
      <c r="E21" s="8"/>
      <c r="F21" s="25"/>
      <c r="G21" s="50"/>
      <c r="H21" s="49"/>
      <c r="I21" s="49"/>
      <c r="J21" s="49"/>
      <c r="K21" s="49"/>
    </row>
    <row r="22" spans="1:11" s="3" customFormat="1" ht="21" customHeight="1">
      <c r="A22" s="47" t="s">
        <v>45</v>
      </c>
      <c r="B22" s="69" t="s">
        <v>34</v>
      </c>
      <c r="C22" s="46">
        <v>1.5</v>
      </c>
      <c r="D22" s="10"/>
      <c r="E22" s="8"/>
      <c r="F22" s="25"/>
      <c r="G22" s="50"/>
      <c r="H22" s="49"/>
      <c r="I22" s="49"/>
      <c r="J22" s="49"/>
      <c r="K22" s="49"/>
    </row>
    <row r="23" spans="1:11" s="3" customFormat="1" ht="21" customHeight="1">
      <c r="A23" s="47" t="s">
        <v>46</v>
      </c>
      <c r="B23" s="69" t="s">
        <v>35</v>
      </c>
      <c r="C23" s="46">
        <v>1.2</v>
      </c>
      <c r="D23" s="10"/>
      <c r="E23" s="8"/>
      <c r="F23" s="25"/>
      <c r="G23" s="50"/>
      <c r="H23" s="18"/>
      <c r="I23" s="18"/>
      <c r="J23" s="49"/>
      <c r="K23" s="49"/>
    </row>
    <row r="24" spans="1:11" s="3" customFormat="1" ht="18.75" customHeight="1">
      <c r="A24" s="30" t="s">
        <v>36</v>
      </c>
      <c r="B24" s="70" t="s">
        <v>40</v>
      </c>
      <c r="C24" s="34">
        <f>SQRT(((Ktt*N/S)+(Ktf*Mfz*D/(2*Iz)))^2+3*(Kto*Mt*D/(2*Io))^2)</f>
        <v>335.0000006245554</v>
      </c>
      <c r="D24" s="79" t="s">
        <v>5</v>
      </c>
      <c r="E24" s="8"/>
      <c r="F24" s="25"/>
      <c r="G24" s="50"/>
      <c r="H24" s="18"/>
      <c r="I24" s="18"/>
      <c r="J24" s="49"/>
      <c r="K24" s="49"/>
    </row>
    <row r="25" spans="1:11" s="3" customFormat="1" ht="18.75" customHeight="1" thickBot="1">
      <c r="A25" s="30" t="s">
        <v>20</v>
      </c>
      <c r="B25" s="71" t="s">
        <v>37</v>
      </c>
      <c r="C25" s="34">
        <f>Re/cs</f>
        <v>335</v>
      </c>
      <c r="D25" s="10" t="s">
        <v>5</v>
      </c>
      <c r="E25" s="8"/>
      <c r="F25" s="25"/>
      <c r="G25" s="50"/>
      <c r="H25" s="49"/>
      <c r="I25" s="49"/>
      <c r="J25" s="49"/>
      <c r="K25" s="49"/>
    </row>
    <row r="26" spans="1:11" s="3" customFormat="1" ht="19.5" customHeight="1">
      <c r="A26" s="111" t="s">
        <v>11</v>
      </c>
      <c r="B26" s="109"/>
      <c r="C26" s="109" t="str">
        <f>IF(svm&gt;(Re/cs),"non validé","validé")</f>
        <v>non validé</v>
      </c>
      <c r="D26" s="110"/>
      <c r="E26" s="8"/>
      <c r="F26" s="25"/>
      <c r="G26" s="50"/>
      <c r="H26" s="49"/>
      <c r="I26" s="49"/>
      <c r="J26" s="49"/>
      <c r="K26" s="49"/>
    </row>
    <row r="27" spans="1:11" s="3" customFormat="1" ht="19.5" customHeight="1" thickBot="1">
      <c r="A27" s="105" t="str">
        <f>IF(C26="non validé","en appliquant cet effort, il y a","")</f>
        <v>en appliquant cet effort, il y a</v>
      </c>
      <c r="B27" s="106"/>
      <c r="C27" s="107" t="str">
        <f>IF(svm&gt;Rr,"rupture",IF(svm&gt;(Re/cs),"risque de rupture",""))</f>
        <v>risque de rupture</v>
      </c>
      <c r="D27" s="108"/>
      <c r="E27" s="59"/>
      <c r="F27" s="60"/>
      <c r="G27" s="50"/>
      <c r="H27" s="49"/>
      <c r="I27" s="49"/>
      <c r="J27" s="49"/>
      <c r="K27" s="49"/>
    </row>
    <row r="28" spans="1:11" s="11" customFormat="1" ht="12.75" customHeight="1">
      <c r="A28" s="80" t="s">
        <v>49</v>
      </c>
      <c r="B28" s="81"/>
      <c r="C28" s="56"/>
      <c r="D28" s="84" t="s">
        <v>50</v>
      </c>
      <c r="E28" s="84"/>
      <c r="F28" s="84"/>
      <c r="G28" s="83" t="s">
        <v>48</v>
      </c>
      <c r="H28" s="83"/>
      <c r="I28" s="83"/>
      <c r="J28" s="83"/>
      <c r="K28" s="48"/>
    </row>
    <row r="29" spans="1:11" ht="12.75" customHeight="1">
      <c r="A29" s="82"/>
      <c r="B29" s="82"/>
      <c r="C29" s="54"/>
      <c r="D29" s="85"/>
      <c r="E29" s="85"/>
      <c r="F29" s="85"/>
      <c r="G29" s="83"/>
      <c r="H29" s="83"/>
      <c r="I29" s="83"/>
      <c r="J29" s="83"/>
      <c r="K29" s="48"/>
    </row>
    <row r="30" spans="1:6" ht="12.75">
      <c r="A30" s="14"/>
      <c r="B30" s="15"/>
      <c r="C30" s="15"/>
      <c r="D30" s="16"/>
      <c r="E30" s="11"/>
      <c r="F30" s="11"/>
    </row>
    <row r="31" spans="1:6" ht="12.75">
      <c r="A31" s="14"/>
      <c r="B31" s="15"/>
      <c r="C31" s="15"/>
      <c r="D31" s="16"/>
      <c r="E31" s="11"/>
      <c r="F31" s="11"/>
    </row>
    <row r="32" spans="1:6" ht="12.75">
      <c r="A32" s="14"/>
      <c r="B32" s="15"/>
      <c r="C32" s="15"/>
      <c r="D32" s="16"/>
      <c r="E32" s="11"/>
      <c r="F32" s="11"/>
    </row>
    <row r="33" spans="1:6" ht="12.75">
      <c r="A33" s="14"/>
      <c r="B33" s="15"/>
      <c r="C33" s="15"/>
      <c r="D33" s="16"/>
      <c r="E33" s="11"/>
      <c r="F33" s="11"/>
    </row>
  </sheetData>
  <mergeCells count="15">
    <mergeCell ref="A17:A18"/>
    <mergeCell ref="A27:B27"/>
    <mergeCell ref="C27:D27"/>
    <mergeCell ref="C26:D26"/>
    <mergeCell ref="A26:B26"/>
    <mergeCell ref="A28:B29"/>
    <mergeCell ref="G28:J29"/>
    <mergeCell ref="D28:F29"/>
    <mergeCell ref="A1:F1"/>
    <mergeCell ref="A20:D20"/>
    <mergeCell ref="E3:F3"/>
    <mergeCell ref="A3:D3"/>
    <mergeCell ref="A9:D9"/>
    <mergeCell ref="A13:D13"/>
    <mergeCell ref="A15:A16"/>
  </mergeCells>
  <hyperlinks>
    <hyperlink ref="G28:J29" r:id="rId1" display="http://www.formatech.org/"/>
  </hyperlinks>
  <printOptions horizontalCentered="1" verticalCentered="1"/>
  <pageMargins left="0.8267716535433072" right="0.7874015748031497" top="0.6299212598425197" bottom="0.6692913385826772" header="0.31496062992125984" footer="0.5118110236220472"/>
  <pageSetup horizontalDpi="360" verticalDpi="360" orientation="landscape" paperSize="9" r:id="rId3"/>
  <drawing r:id="rId2"/>
</worksheet>
</file>

<file path=xl/worksheets/sheet2.xml><?xml version="1.0" encoding="utf-8"?>
<worksheet xmlns="http://schemas.openxmlformats.org/spreadsheetml/2006/main" xmlns:r="http://schemas.openxmlformats.org/officeDocument/2006/relationships">
  <dimension ref="A1:K36"/>
  <sheetViews>
    <sheetView workbookViewId="0" topLeftCell="A1">
      <selection activeCell="C4" sqref="C4"/>
    </sheetView>
  </sheetViews>
  <sheetFormatPr defaultColWidth="11.421875" defaultRowHeight="12.75"/>
  <cols>
    <col min="1" max="1" width="23.140625" style="4" customWidth="1"/>
    <col min="2" max="2" width="11.421875" style="1" customWidth="1"/>
    <col min="3" max="3" width="12.421875" style="1" bestFit="1" customWidth="1"/>
    <col min="4" max="4" width="11.421875" style="2" customWidth="1"/>
    <col min="6" max="6" width="13.140625" style="0" customWidth="1"/>
    <col min="7" max="10" width="11.421875" style="11" customWidth="1"/>
    <col min="11" max="11" width="3.00390625" style="0" customWidth="1"/>
  </cols>
  <sheetData>
    <row r="1" spans="1:11" ht="18">
      <c r="A1" s="112" t="s">
        <v>41</v>
      </c>
      <c r="B1" s="112"/>
      <c r="C1" s="112"/>
      <c r="D1" s="112"/>
      <c r="E1" s="112"/>
      <c r="F1" s="112"/>
      <c r="G1" s="61"/>
      <c r="H1" s="61"/>
      <c r="I1" s="61"/>
      <c r="J1" s="61"/>
      <c r="K1" s="11"/>
    </row>
    <row r="2" ht="3" customHeight="1" thickBot="1">
      <c r="K2" s="11"/>
    </row>
    <row r="3" spans="1:11" s="3" customFormat="1" ht="19.5" customHeight="1" thickBot="1">
      <c r="A3" s="94" t="s">
        <v>3</v>
      </c>
      <c r="B3" s="95"/>
      <c r="C3" s="95"/>
      <c r="D3" s="96"/>
      <c r="E3" s="92" t="s">
        <v>14</v>
      </c>
      <c r="F3" s="93"/>
      <c r="G3" s="12"/>
      <c r="H3" s="12"/>
      <c r="I3" s="12"/>
      <c r="J3" s="12"/>
      <c r="K3" s="12"/>
    </row>
    <row r="4" spans="1:11" s="3" customFormat="1" ht="19.5" customHeight="1">
      <c r="A4" s="31" t="s">
        <v>0</v>
      </c>
      <c r="B4" s="66" t="s">
        <v>1</v>
      </c>
      <c r="C4" s="17">
        <v>24.306325836404408</v>
      </c>
      <c r="D4" s="72" t="s">
        <v>2</v>
      </c>
      <c r="E4" s="18"/>
      <c r="F4" s="19"/>
      <c r="G4" s="12"/>
      <c r="H4" s="12"/>
      <c r="I4" s="12"/>
      <c r="J4" s="12"/>
      <c r="K4" s="12"/>
    </row>
    <row r="5" spans="1:11" s="3" customFormat="1" ht="19.5" customHeight="1">
      <c r="A5" s="33" t="s">
        <v>15</v>
      </c>
      <c r="B5" s="67" t="s">
        <v>12</v>
      </c>
      <c r="C5" s="26">
        <v>3</v>
      </c>
      <c r="D5" s="72" t="s">
        <v>2</v>
      </c>
      <c r="E5" s="18"/>
      <c r="F5" s="19"/>
      <c r="G5" s="12"/>
      <c r="H5" s="12"/>
      <c r="I5" s="12"/>
      <c r="J5" s="12"/>
      <c r="K5" s="12"/>
    </row>
    <row r="6" spans="1:11" s="3" customFormat="1" ht="19.5" customHeight="1">
      <c r="A6" s="33" t="s">
        <v>24</v>
      </c>
      <c r="B6" s="67" t="s">
        <v>25</v>
      </c>
      <c r="C6" s="37">
        <f>Dc-2*epaisseur</f>
        <v>18.306325836404408</v>
      </c>
      <c r="D6" s="72" t="s">
        <v>2</v>
      </c>
      <c r="E6" s="18"/>
      <c r="F6" s="19"/>
      <c r="G6" s="12"/>
      <c r="H6" s="12"/>
      <c r="I6" s="12"/>
      <c r="J6" s="12"/>
      <c r="K6" s="12"/>
    </row>
    <row r="7" spans="1:11" s="3" customFormat="1" ht="19.5" customHeight="1">
      <c r="A7" s="33" t="s">
        <v>32</v>
      </c>
      <c r="B7" s="67" t="s">
        <v>31</v>
      </c>
      <c r="C7" s="37">
        <f>PI()*(Dc^2-dint^2)/4</f>
        <v>200.80739016791546</v>
      </c>
      <c r="D7" s="73" t="s">
        <v>42</v>
      </c>
      <c r="E7" s="18"/>
      <c r="F7" s="19"/>
      <c r="G7" s="12"/>
      <c r="H7" s="12"/>
      <c r="I7" s="12"/>
      <c r="J7" s="12"/>
      <c r="K7" s="12"/>
    </row>
    <row r="8" spans="1:11" s="3" customFormat="1" ht="19.5" customHeight="1">
      <c r="A8" s="33" t="s">
        <v>33</v>
      </c>
      <c r="B8" s="67" t="s">
        <v>30</v>
      </c>
      <c r="C8" s="37">
        <f>PI()*(Dc^4-dint^4)/64</f>
        <v>11620.71163681501</v>
      </c>
      <c r="D8" s="73" t="s">
        <v>43</v>
      </c>
      <c r="E8" s="18"/>
      <c r="F8" s="19"/>
      <c r="G8" s="12"/>
      <c r="H8" s="12"/>
      <c r="I8" s="12"/>
      <c r="J8" s="12"/>
      <c r="K8" s="12"/>
    </row>
    <row r="9" spans="1:11" s="3" customFormat="1" ht="19.5" customHeight="1" thickBot="1">
      <c r="A9" s="32" t="s">
        <v>18</v>
      </c>
      <c r="B9" s="68" t="s">
        <v>17</v>
      </c>
      <c r="C9" s="36">
        <f>PI()*(Dc^4-dint^4)/32</f>
        <v>23241.42327363002</v>
      </c>
      <c r="D9" s="74" t="s">
        <v>43</v>
      </c>
      <c r="E9" s="18"/>
      <c r="F9" s="19"/>
      <c r="G9" s="19"/>
      <c r="H9" s="12"/>
      <c r="I9" s="12"/>
      <c r="J9" s="12"/>
      <c r="K9" s="12"/>
    </row>
    <row r="10" spans="1:11" s="3" customFormat="1" ht="6" customHeight="1" thickBot="1">
      <c r="A10" s="20"/>
      <c r="B10" s="21"/>
      <c r="C10" s="21"/>
      <c r="D10" s="22"/>
      <c r="E10" s="18"/>
      <c r="F10" s="19"/>
      <c r="G10" s="19"/>
      <c r="H10" s="12"/>
      <c r="I10" s="12"/>
      <c r="J10" s="12"/>
      <c r="K10" s="12"/>
    </row>
    <row r="11" spans="1:11" s="3" customFormat="1" ht="19.5" customHeight="1">
      <c r="A11" s="97" t="s">
        <v>4</v>
      </c>
      <c r="B11" s="98"/>
      <c r="C11" s="98"/>
      <c r="D11" s="99"/>
      <c r="E11" s="18"/>
      <c r="F11" s="19"/>
      <c r="G11" s="19"/>
      <c r="H11" s="12"/>
      <c r="I11" s="12"/>
      <c r="J11" s="12"/>
      <c r="K11" s="12"/>
    </row>
    <row r="12" spans="1:11" s="3" customFormat="1" ht="23.25" customHeight="1">
      <c r="A12" s="27" t="s">
        <v>38</v>
      </c>
      <c r="B12" s="64" t="s">
        <v>39</v>
      </c>
      <c r="C12" s="5">
        <v>670</v>
      </c>
      <c r="D12" s="77" t="s">
        <v>5</v>
      </c>
      <c r="E12" s="18"/>
      <c r="F12" s="19"/>
      <c r="G12" s="12"/>
      <c r="H12" s="12"/>
      <c r="I12" s="12"/>
      <c r="J12" s="12"/>
      <c r="K12" s="12"/>
    </row>
    <row r="13" spans="1:11" s="3" customFormat="1" ht="19.5" customHeight="1" thickBot="1">
      <c r="A13" s="28" t="s">
        <v>6</v>
      </c>
      <c r="B13" s="65" t="s">
        <v>7</v>
      </c>
      <c r="C13" s="7">
        <v>800</v>
      </c>
      <c r="D13" s="78" t="s">
        <v>5</v>
      </c>
      <c r="E13" s="18"/>
      <c r="F13" s="19"/>
      <c r="G13" s="12"/>
      <c r="H13" s="12"/>
      <c r="I13" s="12"/>
      <c r="J13" s="12"/>
      <c r="K13" s="12"/>
    </row>
    <row r="14" spans="1:11" s="3" customFormat="1" ht="6" customHeight="1" thickBot="1">
      <c r="A14" s="23"/>
      <c r="B14" s="8"/>
      <c r="C14" s="8"/>
      <c r="D14" s="24"/>
      <c r="E14" s="18"/>
      <c r="F14" s="19"/>
      <c r="G14" s="12"/>
      <c r="H14" s="12"/>
      <c r="I14" s="12"/>
      <c r="J14" s="12"/>
      <c r="K14" s="12"/>
    </row>
    <row r="15" spans="1:11" s="3" customFormat="1" ht="19.5" customHeight="1">
      <c r="A15" s="100" t="s">
        <v>8</v>
      </c>
      <c r="B15" s="101"/>
      <c r="C15" s="101"/>
      <c r="D15" s="102"/>
      <c r="E15" s="8"/>
      <c r="F15" s="25"/>
      <c r="G15" s="13"/>
      <c r="H15" s="12"/>
      <c r="I15" s="12"/>
      <c r="J15" s="12"/>
      <c r="K15" s="12"/>
    </row>
    <row r="16" spans="1:11" s="3" customFormat="1" ht="19.5" customHeight="1">
      <c r="A16" s="58" t="s">
        <v>26</v>
      </c>
      <c r="B16" s="62" t="s">
        <v>27</v>
      </c>
      <c r="C16" s="39">
        <v>700</v>
      </c>
      <c r="D16" s="75" t="s">
        <v>27</v>
      </c>
      <c r="E16" s="8"/>
      <c r="F16" s="25"/>
      <c r="G16" s="13"/>
      <c r="H16" s="12"/>
      <c r="I16" s="12"/>
      <c r="J16" s="12"/>
      <c r="K16" s="12"/>
    </row>
    <row r="17" spans="1:11" s="3" customFormat="1" ht="15.75" customHeight="1">
      <c r="A17" s="103" t="s">
        <v>28</v>
      </c>
      <c r="B17" s="63" t="s">
        <v>29</v>
      </c>
      <c r="C17" s="40">
        <v>160</v>
      </c>
      <c r="D17" s="76" t="s">
        <v>23</v>
      </c>
      <c r="E17" s="8"/>
      <c r="F17" s="25"/>
      <c r="G17" s="13"/>
      <c r="H17" s="12"/>
      <c r="I17" s="12"/>
      <c r="J17" s="12"/>
      <c r="K17" s="12"/>
    </row>
    <row r="18" spans="1:11" s="3" customFormat="1" ht="15.75" customHeight="1">
      <c r="A18" s="104"/>
      <c r="B18" s="63" t="s">
        <v>29</v>
      </c>
      <c r="C18" s="38">
        <f>C17*1000</f>
        <v>160000</v>
      </c>
      <c r="D18" s="76" t="s">
        <v>19</v>
      </c>
      <c r="E18" s="8"/>
      <c r="F18" s="25"/>
      <c r="G18" s="13"/>
      <c r="H18" s="12"/>
      <c r="I18" s="12"/>
      <c r="J18" s="12"/>
      <c r="K18" s="12"/>
    </row>
    <row r="19" spans="1:11" s="3" customFormat="1" ht="15.75" customHeight="1">
      <c r="A19" s="103" t="s">
        <v>22</v>
      </c>
      <c r="B19" s="63" t="s">
        <v>16</v>
      </c>
      <c r="C19" s="17">
        <v>200</v>
      </c>
      <c r="D19" s="76" t="s">
        <v>23</v>
      </c>
      <c r="E19" s="8"/>
      <c r="F19" s="25"/>
      <c r="G19" s="13"/>
      <c r="H19" s="12"/>
      <c r="I19" s="12"/>
      <c r="J19" s="12"/>
      <c r="K19" s="12"/>
    </row>
    <row r="20" spans="1:11" s="3" customFormat="1" ht="15.75" customHeight="1">
      <c r="A20" s="104"/>
      <c r="B20" s="63" t="s">
        <v>16</v>
      </c>
      <c r="C20" s="35">
        <f>C19*1000</f>
        <v>200000</v>
      </c>
      <c r="D20" s="76" t="s">
        <v>19</v>
      </c>
      <c r="E20" s="8"/>
      <c r="F20" s="25"/>
      <c r="G20" s="13"/>
      <c r="H20" s="12"/>
      <c r="I20" s="12"/>
      <c r="J20" s="12"/>
      <c r="K20" s="12"/>
    </row>
    <row r="21" spans="1:11" s="3" customFormat="1" ht="19.5" customHeight="1">
      <c r="A21" s="29" t="s">
        <v>9</v>
      </c>
      <c r="B21" s="63" t="s">
        <v>10</v>
      </c>
      <c r="C21" s="9">
        <v>2</v>
      </c>
      <c r="D21" s="6"/>
      <c r="E21" s="8"/>
      <c r="F21" s="25"/>
      <c r="G21" s="13"/>
      <c r="H21" s="12"/>
      <c r="I21" s="12"/>
      <c r="J21" s="12"/>
      <c r="K21" s="12"/>
    </row>
    <row r="22" spans="1:11" s="3" customFormat="1" ht="19.5" customHeight="1">
      <c r="A22" s="113" t="s">
        <v>47</v>
      </c>
      <c r="B22" s="114"/>
      <c r="C22" s="114"/>
      <c r="D22" s="115"/>
      <c r="E22" s="8"/>
      <c r="F22" s="25"/>
      <c r="G22" s="13"/>
      <c r="H22" s="12"/>
      <c r="I22" s="12"/>
      <c r="J22" s="12"/>
      <c r="K22" s="12"/>
    </row>
    <row r="23" spans="1:11" s="3" customFormat="1" ht="19.5" customHeight="1">
      <c r="A23" s="57" t="s">
        <v>44</v>
      </c>
      <c r="B23" s="69" t="s">
        <v>21</v>
      </c>
      <c r="C23" s="9">
        <v>2</v>
      </c>
      <c r="D23" s="10"/>
      <c r="E23" s="8"/>
      <c r="F23" s="25"/>
      <c r="G23" s="13"/>
      <c r="H23" s="12"/>
      <c r="I23" s="12"/>
      <c r="J23" s="12"/>
      <c r="K23" s="12"/>
    </row>
    <row r="24" spans="1:11" s="3" customFormat="1" ht="19.5" customHeight="1">
      <c r="A24" s="57" t="s">
        <v>45</v>
      </c>
      <c r="B24" s="69" t="s">
        <v>34</v>
      </c>
      <c r="C24" s="9">
        <v>1.5</v>
      </c>
      <c r="D24" s="10"/>
      <c r="E24" s="8"/>
      <c r="F24" s="25"/>
      <c r="G24" s="13"/>
      <c r="H24" s="12"/>
      <c r="I24" s="12"/>
      <c r="J24" s="12"/>
      <c r="K24" s="12"/>
    </row>
    <row r="25" spans="1:11" s="3" customFormat="1" ht="19.5" customHeight="1">
      <c r="A25" s="57" t="s">
        <v>46</v>
      </c>
      <c r="B25" s="69" t="s">
        <v>35</v>
      </c>
      <c r="C25" s="9">
        <v>1.2</v>
      </c>
      <c r="D25" s="10"/>
      <c r="E25" s="8"/>
      <c r="F25" s="25"/>
      <c r="G25" s="13"/>
      <c r="H25" s="12"/>
      <c r="I25" s="12"/>
      <c r="J25" s="12"/>
      <c r="K25" s="12"/>
    </row>
    <row r="26" spans="1:11" s="3" customFormat="1" ht="19.5" customHeight="1">
      <c r="A26" s="30" t="s">
        <v>36</v>
      </c>
      <c r="B26" s="70" t="s">
        <v>40</v>
      </c>
      <c r="C26" s="34">
        <f>SQRT(((Kttc*Nc/S)+(Ktfc*Mfzc*Dc/(2*Izc)))^2+3*(Ktoc*Mtc*Dc/(2*Ioc))^2)</f>
        <v>334.7357140673961</v>
      </c>
      <c r="D26" s="79" t="s">
        <v>5</v>
      </c>
      <c r="E26" s="8"/>
      <c r="F26" s="25"/>
      <c r="G26" s="13"/>
      <c r="H26" s="12"/>
      <c r="I26" s="12"/>
      <c r="J26" s="12"/>
      <c r="K26" s="12"/>
    </row>
    <row r="27" spans="1:11" s="3" customFormat="1" ht="19.5" customHeight="1" thickBot="1">
      <c r="A27" s="30" t="s">
        <v>20</v>
      </c>
      <c r="B27" s="71" t="s">
        <v>37</v>
      </c>
      <c r="C27" s="34">
        <f>Rec/csc</f>
        <v>335</v>
      </c>
      <c r="D27" s="79" t="s">
        <v>5</v>
      </c>
      <c r="E27" s="8"/>
      <c r="F27" s="25"/>
      <c r="G27" s="13"/>
      <c r="H27" s="12"/>
      <c r="I27" s="12"/>
      <c r="J27" s="12"/>
      <c r="K27" s="12"/>
    </row>
    <row r="28" spans="1:11" s="3" customFormat="1" ht="19.5" customHeight="1">
      <c r="A28" s="111" t="s">
        <v>11</v>
      </c>
      <c r="B28" s="109"/>
      <c r="C28" s="109" t="str">
        <f>IF(svmc&gt;(Rec/csc),"non validé","validé")</f>
        <v>validé</v>
      </c>
      <c r="D28" s="110"/>
      <c r="E28" s="8"/>
      <c r="F28" s="25"/>
      <c r="G28" s="13"/>
      <c r="H28" s="12"/>
      <c r="I28" s="12"/>
      <c r="J28" s="12"/>
      <c r="K28" s="12"/>
    </row>
    <row r="29" spans="1:11" s="3" customFormat="1" ht="19.5" customHeight="1" thickBot="1">
      <c r="A29" s="105">
        <f>IF(C28="non validé","en appliquant cet effort, il y a","")</f>
      </c>
      <c r="B29" s="106"/>
      <c r="C29" s="107">
        <f>IF(svmc&gt;Rrc,"rupture",IF(svmc&gt;(Rec/csc),"risque de rupture",""))</f>
      </c>
      <c r="D29" s="108"/>
      <c r="E29" s="8"/>
      <c r="F29" s="25"/>
      <c r="G29" s="13"/>
      <c r="H29" s="12"/>
      <c r="I29" s="12"/>
      <c r="J29" s="12"/>
      <c r="K29" s="12"/>
    </row>
    <row r="30" spans="1:11" ht="12.75" customHeight="1">
      <c r="A30" s="84" t="s">
        <v>49</v>
      </c>
      <c r="B30" s="55"/>
      <c r="C30" s="56"/>
      <c r="D30" s="85" t="s">
        <v>50</v>
      </c>
      <c r="E30" s="85"/>
      <c r="F30" s="85"/>
      <c r="G30" s="83" t="s">
        <v>48</v>
      </c>
      <c r="H30" s="83"/>
      <c r="I30" s="83"/>
      <c r="J30" s="83"/>
      <c r="K30" s="11"/>
    </row>
    <row r="31" spans="1:11" ht="12.75">
      <c r="A31" s="85"/>
      <c r="B31" s="54"/>
      <c r="C31" s="54"/>
      <c r="D31" s="85"/>
      <c r="E31" s="85"/>
      <c r="F31" s="85"/>
      <c r="G31" s="83"/>
      <c r="H31" s="83"/>
      <c r="I31" s="83"/>
      <c r="J31" s="83"/>
      <c r="K31" s="11"/>
    </row>
    <row r="32" spans="1:6" ht="12.75">
      <c r="A32" s="14"/>
      <c r="B32" s="15"/>
      <c r="C32" s="15"/>
      <c r="D32" s="16"/>
      <c r="E32" s="11"/>
      <c r="F32" s="11"/>
    </row>
    <row r="33" spans="1:6" ht="12.75">
      <c r="A33" s="14"/>
      <c r="B33" s="15"/>
      <c r="C33" s="15"/>
      <c r="D33" s="16"/>
      <c r="E33" s="11"/>
      <c r="F33" s="11"/>
    </row>
    <row r="34" spans="1:6" ht="12.75">
      <c r="A34" s="14"/>
      <c r="B34" s="15"/>
      <c r="C34" s="15"/>
      <c r="D34" s="16"/>
      <c r="E34" s="11"/>
      <c r="F34" s="11"/>
    </row>
    <row r="35" spans="1:6" ht="12.75">
      <c r="A35" s="14"/>
      <c r="B35" s="15"/>
      <c r="C35" s="15"/>
      <c r="D35" s="16"/>
      <c r="E35" s="11"/>
      <c r="F35" s="11"/>
    </row>
    <row r="36" spans="1:6" ht="12.75">
      <c r="A36" s="14"/>
      <c r="B36" s="15"/>
      <c r="C36" s="15"/>
      <c r="D36" s="16"/>
      <c r="E36" s="11"/>
      <c r="F36" s="11"/>
    </row>
  </sheetData>
  <mergeCells count="15">
    <mergeCell ref="A30:A31"/>
    <mergeCell ref="D30:F31"/>
    <mergeCell ref="G30:J31"/>
    <mergeCell ref="A22:D22"/>
    <mergeCell ref="A1:F1"/>
    <mergeCell ref="E3:F3"/>
    <mergeCell ref="A3:D3"/>
    <mergeCell ref="A11:D11"/>
    <mergeCell ref="A15:D15"/>
    <mergeCell ref="A17:A18"/>
    <mergeCell ref="A19:A20"/>
    <mergeCell ref="A29:B29"/>
    <mergeCell ref="C29:D29"/>
    <mergeCell ref="C28:D28"/>
    <mergeCell ref="A28:B28"/>
  </mergeCells>
  <hyperlinks>
    <hyperlink ref="G30:J31" r:id="rId1" display="http://www.formatech.org/"/>
  </hyperlinks>
  <printOptions horizontalCentered="1" verticalCentered="1"/>
  <pageMargins left="0.7874015748031497" right="0.7874015748031497" top="0.5118110236220472" bottom="0.5511811023622047" header="0.35433070866141736" footer="0.4330708661417323"/>
  <pageSetup horizontalDpi="360" verticalDpi="360" orientation="landscape" paperSize="9" scale="94" r:id="rId3"/>
  <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34" sqref="D34"/>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formatech.tv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XERRI</dc:creator>
  <cp:keywords/>
  <dc:description/>
  <cp:lastModifiedBy>Pierre Baudoux</cp:lastModifiedBy>
  <cp:lastPrinted>2002-11-08T18:01:59Z</cp:lastPrinted>
  <dcterms:created xsi:type="dcterms:W3CDTF">1996-10-21T11:03:58Z</dcterms:created>
  <dcterms:modified xsi:type="dcterms:W3CDTF">2014-08-23T12:22:54Z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