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7860" windowHeight="5955" activeTab="0"/>
  </bookViews>
  <sheets>
    <sheet name="présentation" sheetId="1" r:id="rId1"/>
    <sheet name="calculs et graphes" sheetId="2" r:id="rId2"/>
    <sheet name="tableaux" sheetId="3" r:id="rId3"/>
  </sheets>
  <definedNames>
    <definedName name="q">'calculs et graphes'!$C$5</definedName>
    <definedName name="R">'tableaux'!$J$7</definedName>
    <definedName name="sxx">'calculs et graphes'!$E$3</definedName>
    <definedName name="sxy">'calculs et graphes'!$I$3</definedName>
    <definedName name="syy">'calculs et graphes'!$G$3</definedName>
    <definedName name="teta">'tableaux'!$A$2:$A$74</definedName>
    <definedName name="xc">'tableaux'!$J$6</definedName>
  </definedNames>
  <calcPr fullCalcOnLoad="1"/>
</workbook>
</file>

<file path=xl/sharedStrings.xml><?xml version="1.0" encoding="utf-8"?>
<sst xmlns="http://schemas.openxmlformats.org/spreadsheetml/2006/main" count="39" uniqueCount="35">
  <si>
    <t>q</t>
  </si>
  <si>
    <t>cosq</t>
  </si>
  <si>
    <t>sinq</t>
  </si>
  <si>
    <t>s(Mpa)</t>
  </si>
  <si>
    <r>
      <t>q</t>
    </r>
    <r>
      <rPr>
        <b/>
        <sz val="12"/>
        <rFont val="Arial"/>
        <family val="0"/>
      </rPr>
      <t>(degré)=</t>
    </r>
  </si>
  <si>
    <r>
      <t xml:space="preserve">choix de </t>
    </r>
    <r>
      <rPr>
        <b/>
        <sz val="10"/>
        <rFont val="Symbol"/>
        <family val="1"/>
      </rPr>
      <t>q:</t>
    </r>
  </si>
  <si>
    <t xml:space="preserve">abscisse C= </t>
  </si>
  <si>
    <t>rayon R=</t>
  </si>
  <si>
    <t>Principe d'utilisation du programme proposé:</t>
  </si>
  <si>
    <r>
      <t xml:space="preserve">Entrer les données Ixx, Iyy et Ixy et chercher les valeurs de </t>
    </r>
    <r>
      <rPr>
        <b/>
        <sz val="10"/>
        <rFont val="Symbol"/>
        <family val="1"/>
      </rPr>
      <t xml:space="preserve">q </t>
    </r>
    <r>
      <rPr>
        <b/>
        <sz val="10"/>
        <rFont val="Arial"/>
        <family val="2"/>
      </rPr>
      <t>qui annulent Ixy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en déplaçant le curseur</t>
    </r>
  </si>
  <si>
    <r>
      <t>I</t>
    </r>
    <r>
      <rPr>
        <b/>
        <sz val="10"/>
        <rFont val="Arial"/>
        <family val="0"/>
      </rPr>
      <t>xy(cm4)=</t>
    </r>
  </si>
  <si>
    <t>cm4</t>
  </si>
  <si>
    <t>Moments principaux</t>
  </si>
  <si>
    <r>
      <t xml:space="preserve">I </t>
    </r>
    <r>
      <rPr>
        <b/>
        <sz val="10"/>
        <rFont val="Arial"/>
        <family val="2"/>
      </rPr>
      <t>xy</t>
    </r>
  </si>
  <si>
    <r>
      <t xml:space="preserve">Moments et produits d'inertie pour xx et yy inclinés de </t>
    </r>
    <r>
      <rPr>
        <b/>
        <sz val="10"/>
        <color indexed="14"/>
        <rFont val="Symbol"/>
        <family val="1"/>
      </rPr>
      <t>q</t>
    </r>
  </si>
  <si>
    <t xml:space="preserve">Le programme permet la détermination des moments et produit d'inertie relatifs  </t>
  </si>
  <si>
    <t xml:space="preserve"> aux axes d'un repère initial rectangulaire Oxy</t>
  </si>
  <si>
    <t>d'inclinaison du repère Ox'y' par rapport au repère initial Oxy</t>
  </si>
  <si>
    <t>On suppose connus les moments d'inertie  Ixx, Iyy ,Ixy  d'une section relativement</t>
  </si>
  <si>
    <t xml:space="preserve">Page suivante, on trouvera à gauche le réglage de l'angle </t>
  </si>
  <si>
    <r>
      <t xml:space="preserve"> </t>
    </r>
    <r>
      <rPr>
        <b/>
        <sz val="10"/>
        <rFont val="Arial"/>
        <family val="2"/>
      </rPr>
      <t xml:space="preserve"> Les deux moments principaux IXX(maxi) et IYY(mini) sont à l'intersection du cercle </t>
    </r>
  </si>
  <si>
    <t xml:space="preserve">…à droite , sur le cercle, le point rouge de coordonnées Ix' Ix'y' et le point bleu de coordon. Iy',-Ix'y'   </t>
  </si>
  <si>
    <r>
      <t>avec l'axe horizontal .Dans ce cas:</t>
    </r>
    <r>
      <rPr>
        <b/>
        <sz val="10"/>
        <rFont val="Symbol"/>
        <family val="1"/>
      </rPr>
      <t>q</t>
    </r>
    <r>
      <rPr>
        <b/>
        <sz val="10"/>
        <rFont val="Arial"/>
        <family val="2"/>
      </rPr>
      <t>=</t>
    </r>
    <r>
      <rPr>
        <b/>
        <sz val="10"/>
        <rFont val="Symbol"/>
        <family val="1"/>
      </rPr>
      <t>q</t>
    </r>
    <r>
      <rPr>
        <b/>
        <sz val="8"/>
        <rFont val="Arial"/>
        <family val="2"/>
      </rPr>
      <t>P</t>
    </r>
    <r>
      <rPr>
        <b/>
        <sz val="10"/>
        <rFont val="Arial"/>
        <family val="2"/>
      </rPr>
      <t>(donne la direction des axes principaux) et IXY=0</t>
    </r>
  </si>
  <si>
    <t xml:space="preserve">(de valeur maxi pour  </t>
  </si>
  <si>
    <t>l'un et mini pour l'autre ) et des axes principaux OX etOY</t>
  </si>
  <si>
    <t>méthode graphique du cercle de Mohr</t>
  </si>
  <si>
    <t>Détermination des moments principaux, axes principaux</t>
  </si>
  <si>
    <r>
      <t xml:space="preserve">à tout  repère Ox'y' en rotation de </t>
    </r>
    <r>
      <rPr>
        <b/>
        <sz val="11"/>
        <rFont val="Symbol"/>
        <family val="1"/>
      </rPr>
      <t>q</t>
    </r>
    <r>
      <rPr>
        <b/>
        <sz val="11"/>
        <rFont val="Arial"/>
        <family val="2"/>
      </rPr>
      <t xml:space="preserve"> par rapport au repère initial</t>
    </r>
  </si>
  <si>
    <r>
      <t>I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 xml:space="preserve">X </t>
    </r>
  </si>
  <si>
    <r>
      <t>I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Y</t>
    </r>
  </si>
  <si>
    <r>
      <t xml:space="preserve">I </t>
    </r>
    <r>
      <rPr>
        <b/>
        <sz val="10"/>
        <rFont val="Arial"/>
        <family val="2"/>
      </rPr>
      <t>x</t>
    </r>
  </si>
  <si>
    <r>
      <t>I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y</t>
    </r>
  </si>
  <si>
    <r>
      <t>I</t>
    </r>
    <r>
      <rPr>
        <b/>
        <sz val="10"/>
        <rFont val="Arial"/>
        <family val="0"/>
      </rPr>
      <t>x(cm4)=</t>
    </r>
  </si>
  <si>
    <r>
      <t>I</t>
    </r>
    <r>
      <rPr>
        <b/>
        <sz val="10"/>
        <rFont val="Arial"/>
        <family val="0"/>
      </rPr>
      <t>y(cm4)=</t>
    </r>
  </si>
  <si>
    <r>
      <t>En particulier, il permet la détermination des moments principaux I</t>
    </r>
    <r>
      <rPr>
        <b/>
        <sz val="8"/>
        <rFont val="Arial"/>
        <family val="2"/>
      </rPr>
      <t>X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</t>
    </r>
    <r>
      <rPr>
        <b/>
        <sz val="8"/>
        <rFont val="Arial"/>
        <family val="2"/>
      </rPr>
      <t>Y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</si>
</sst>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0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b/>
      <sz val="14"/>
      <color indexed="14"/>
      <name val="Symbol"/>
      <family val="1"/>
    </font>
    <font>
      <b/>
      <sz val="14"/>
      <color indexed="14"/>
      <name val="Arial"/>
      <family val="0"/>
    </font>
    <font>
      <b/>
      <sz val="12"/>
      <name val="Arial"/>
      <family val="2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0"/>
    </font>
    <font>
      <b/>
      <sz val="10"/>
      <color indexed="14"/>
      <name val="Symbol"/>
      <family val="1"/>
    </font>
    <font>
      <sz val="8.75"/>
      <name val="Arial"/>
      <family val="0"/>
    </font>
    <font>
      <b/>
      <sz val="9"/>
      <name val="Arial"/>
      <family val="0"/>
    </font>
    <font>
      <b/>
      <sz val="11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b/>
      <sz val="13"/>
      <color indexed="10"/>
      <name val="Symbol"/>
      <family val="1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0"/>
    </font>
    <font>
      <b/>
      <sz val="14"/>
      <color indexed="12"/>
      <name val="Arial"/>
      <family val="2"/>
    </font>
    <font>
      <b/>
      <sz val="10"/>
      <color indexed="12"/>
      <name val="Arial"/>
      <family val="0"/>
    </font>
    <font>
      <sz val="14"/>
      <name val="Arial"/>
      <family val="2"/>
    </font>
    <font>
      <sz val="20"/>
      <color indexed="12"/>
      <name val="Arial"/>
      <family val="2"/>
    </font>
    <font>
      <b/>
      <sz val="16"/>
      <color indexed="10"/>
      <name val="Symbol"/>
      <family val="1"/>
    </font>
    <font>
      <sz val="8"/>
      <name val="Symbol"/>
      <family val="1"/>
    </font>
    <font>
      <b/>
      <sz val="16"/>
      <name val="Arial"/>
      <family val="2"/>
    </font>
    <font>
      <sz val="11"/>
      <name val="Arial"/>
      <family val="2"/>
    </font>
    <font>
      <b/>
      <sz val="11"/>
      <name val="Symbol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7" fillId="4" borderId="1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right"/>
    </xf>
    <xf numFmtId="0" fontId="8" fillId="5" borderId="1" xfId="0" applyFont="1" applyFill="1" applyBorder="1" applyAlignment="1">
      <alignment/>
    </xf>
    <xf numFmtId="0" fontId="13" fillId="0" borderId="0" xfId="0" applyFont="1" applyAlignment="1">
      <alignment/>
    </xf>
    <xf numFmtId="2" fontId="3" fillId="0" borderId="5" xfId="0" applyNumberFormat="1" applyFont="1" applyFill="1" applyBorder="1" applyAlignment="1">
      <alignment horizontal="right"/>
    </xf>
    <xf numFmtId="0" fontId="14" fillId="0" borderId="1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/>
    </xf>
    <xf numFmtId="0" fontId="7" fillId="0" borderId="0" xfId="0" applyFont="1" applyAlignment="1">
      <alignment horizontal="right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2" fontId="18" fillId="0" borderId="4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2" fontId="20" fillId="0" borderId="0" xfId="0" applyNumberFormat="1" applyFont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23" fillId="6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6" fillId="0" borderId="0" xfId="0" applyFont="1" applyAlignment="1">
      <alignment horizontal="right"/>
    </xf>
    <xf numFmtId="2" fontId="4" fillId="0" borderId="4" xfId="0" applyNumberFormat="1" applyFont="1" applyFill="1" applyBorder="1" applyAlignment="1">
      <alignment/>
    </xf>
    <xf numFmtId="2" fontId="4" fillId="0" borderId="4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6" borderId="0" xfId="0" applyFill="1" applyAlignment="1">
      <alignment/>
    </xf>
    <xf numFmtId="0" fontId="12" fillId="6" borderId="6" xfId="0" applyFont="1" applyFill="1" applyBorder="1" applyAlignment="1">
      <alignment/>
    </xf>
    <xf numFmtId="0" fontId="27" fillId="6" borderId="6" xfId="0" applyFont="1" applyFill="1" applyBorder="1" applyAlignment="1">
      <alignment/>
    </xf>
    <xf numFmtId="0" fontId="8" fillId="6" borderId="9" xfId="0" applyFont="1" applyFill="1" applyBorder="1" applyAlignment="1">
      <alignment/>
    </xf>
    <xf numFmtId="0" fontId="12" fillId="6" borderId="8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10" xfId="0" applyFill="1" applyBorder="1" applyAlignment="1">
      <alignment/>
    </xf>
    <xf numFmtId="0" fontId="8" fillId="6" borderId="9" xfId="0" applyFont="1" applyFill="1" applyBorder="1" applyAlignment="1">
      <alignment/>
    </xf>
    <xf numFmtId="0" fontId="27" fillId="6" borderId="8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6" borderId="11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6" xfId="0" applyFont="1" applyFill="1" applyBorder="1" applyAlignment="1">
      <alignment/>
    </xf>
    <xf numFmtId="0" fontId="8" fillId="7" borderId="9" xfId="0" applyFont="1" applyFill="1" applyBorder="1" applyAlignment="1">
      <alignment/>
    </xf>
    <xf numFmtId="0" fontId="8" fillId="7" borderId="7" xfId="0" applyFont="1" applyFill="1" applyBorder="1" applyAlignment="1">
      <alignment/>
    </xf>
    <xf numFmtId="0" fontId="8" fillId="7" borderId="8" xfId="0" applyFont="1" applyFill="1" applyBorder="1" applyAlignment="1">
      <alignment/>
    </xf>
    <xf numFmtId="0" fontId="0" fillId="7" borderId="8" xfId="0" applyFont="1" applyFill="1" applyBorder="1" applyAlignment="1">
      <alignment/>
    </xf>
    <xf numFmtId="0" fontId="0" fillId="7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cercle de Mohr</a:t>
            </a:r>
          </a:p>
        </c:rich>
      </c:tx>
      <c:layout>
        <c:manualLayout>
          <c:xMode val="factor"/>
          <c:yMode val="factor"/>
          <c:x val="-0.00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1325"/>
          <c:w val="0.91925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v>cercle de Mohr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tableaux!$F$2:$F$74</c:f>
              <c:numCache>
                <c:ptCount val="73"/>
                <c:pt idx="0">
                  <c:v>10.37</c:v>
                </c:pt>
                <c:pt idx="1">
                  <c:v>11.482759718631439</c:v>
                </c:pt>
                <c:pt idx="2">
                  <c:v>12.510141568267507</c:v>
                </c:pt>
                <c:pt idx="3">
                  <c:v>13.420960633828038</c:v>
                </c:pt>
                <c:pt idx="4">
                  <c:v>14.187570120479185</c:v>
                </c:pt>
                <c:pt idx="5">
                  <c:v>14.786700538158087</c:v>
                </c:pt>
                <c:pt idx="6">
                  <c:v>15.200166018383728</c:v>
                </c:pt>
                <c:pt idx="7">
                  <c:v>15.415416323974107</c:v>
                </c:pt>
                <c:pt idx="8">
                  <c:v>15.42591779609225</c:v>
                </c:pt>
                <c:pt idx="9">
                  <c:v>15.231351675441081</c:v>
                </c:pt>
                <c:pt idx="10">
                  <c:v>14.837623777810645</c:v>
                </c:pt>
                <c:pt idx="11">
                  <c:v>14.25668523028835</c:v>
                </c:pt>
                <c:pt idx="12">
                  <c:v>13.50616970946455</c:v>
                </c:pt>
                <c:pt idx="13">
                  <c:v>12.608858192822474</c:v>
                </c:pt>
                <c:pt idx="14">
                  <c:v>11.591987470127151</c:v>
                </c:pt>
                <c:pt idx="15">
                  <c:v>10.486423404101387</c:v>
                </c:pt>
                <c:pt idx="16">
                  <c:v>9.325724035046274</c:v>
                </c:pt>
                <c:pt idx="17">
                  <c:v>8.145120967715599</c:v>
                </c:pt>
                <c:pt idx="18">
                  <c:v>6.980449959195337</c:v>
                </c:pt>
                <c:pt idx="19">
                  <c:v>5.867063168480611</c:v>
                </c:pt>
                <c:pt idx="20">
                  <c:v>4.838756085079169</c:v>
                </c:pt>
                <c:pt idx="21">
                  <c:v>3.9267417084065346</c:v>
                </c:pt>
                <c:pt idx="22">
                  <c:v>3.158703115498284</c:v>
                </c:pt>
                <c:pt idx="23">
                  <c:v>2.557953175183693</c:v>
                </c:pt>
                <c:pt idx="24">
                  <c:v>2.142726914565646</c:v>
                </c:pt>
                <c:pt idx="25">
                  <c:v>1.9256280171538487</c:v>
                </c:pt>
                <c:pt idx="26">
                  <c:v>1.9132462535211259</c:v>
                </c:pt>
                <c:pt idx="27">
                  <c:v>2.105957456905691</c:v>
                </c:pt>
                <c:pt idx="28">
                  <c:v>2.4979121152544828</c:v>
                </c:pt>
                <c:pt idx="29">
                  <c:v>3.0772129259820797</c:v>
                </c:pt>
                <c:pt idx="30">
                  <c:v>3.8262759239884447</c:v>
                </c:pt>
                <c:pt idx="31">
                  <c:v>4.72236422133771</c:v>
                </c:pt>
                <c:pt idx="32">
                  <c:v>5.738278157585142</c:v>
                </c:pt>
                <c:pt idx="33">
                  <c:v>6.843180912086247</c:v>
                </c:pt>
                <c:pt idx="34">
                  <c:v>8.003534517839606</c:v>
                </c:pt>
                <c:pt idx="35">
                  <c:v>9.184117865312059</c:v>
                </c:pt>
                <c:pt idx="36">
                  <c:v>10.349095795989752</c:v>
                </c:pt>
                <c:pt idx="37">
                  <c:v>11.463106834632155</c:v>
                </c:pt>
                <c:pt idx="38">
                  <c:v>12.492336543451867</c:v>
                </c:pt>
                <c:pt idx="39">
                  <c:v>13.405543917871167</c:v>
                </c:pt>
                <c:pt idx="40">
                  <c:v>14.175009668872125</c:v>
                </c:pt>
                <c:pt idx="41">
                  <c:v>14.777377607993198</c:v>
                </c:pt>
                <c:pt idx="42">
                  <c:v>15.194363595763587</c:v>
                </c:pt>
                <c:pt idx="43">
                  <c:v>15.413310534315698</c:v>
                </c:pt>
                <c:pt idx="44">
                  <c:v>15.427572558056099</c:v>
                </c:pt>
                <c:pt idx="45">
                  <c:v>15.236716760758762</c:v>
                </c:pt>
                <c:pt idx="46">
                  <c:v>14.846536335902217</c:v>
                </c:pt>
                <c:pt idx="47">
                  <c:v>14.26887473139185</c:v>
                </c:pt>
                <c:pt idx="48">
                  <c:v>13.521266156234859</c:v>
                </c:pt>
                <c:pt idx="49">
                  <c:v>12.626403351146628</c:v>
                </c:pt>
                <c:pt idx="50">
                  <c:v>11.611448778258426</c:v>
                </c:pt>
                <c:pt idx="51">
                  <c:v>10.50721013791744</c:v>
                </c:pt>
                <c:pt idx="52">
                  <c:v>9.347205238754887</c:v>
                </c:pt>
                <c:pt idx="53">
                  <c:v>8.166644605743329</c:v>
                </c:pt>
                <c:pt idx="54">
                  <c:v>7.001362707927075</c:v>
                </c:pt>
                <c:pt idx="55">
                  <c:v>5.886730247096029</c:v>
                </c:pt>
                <c:pt idx="56">
                  <c:v>4.856580523545446</c:v>
                </c:pt>
                <c:pt idx="57">
                  <c:v>3.942182467770998</c:v>
                </c:pt>
                <c:pt idx="58">
                  <c:v>3.1712915104617796</c:v>
                </c:pt>
                <c:pt idx="59">
                  <c:v>2.5673071004675627</c:v>
                </c:pt>
                <c:pt idx="60">
                  <c:v>2.148562443248519</c:v>
                </c:pt>
                <c:pt idx="61">
                  <c:v>1.927768018924838</c:v>
                </c:pt>
                <c:pt idx="62">
                  <c:v>1.911625771253024</c:v>
                </c:pt>
                <c:pt idx="63">
                  <c:v>2.1006256783488313</c:v>
                </c:pt>
                <c:pt idx="64">
                  <c:v>2.4890308800029572</c:v>
                </c:pt>
                <c:pt idx="65">
                  <c:v>3.0650518130314888</c:v>
                </c:pt>
                <c:pt idx="66">
                  <c:v>3.8112040689963678</c:v>
                </c:pt>
                <c:pt idx="67">
                  <c:v>4.704839111963864</c:v>
                </c:pt>
                <c:pt idx="68">
                  <c:v>5.718831747014988</c:v>
                </c:pt>
                <c:pt idx="69">
                  <c:v>6.822403472244911</c:v>
                </c:pt>
                <c:pt idx="70">
                  <c:v>7.982056722412123</c:v>
                </c:pt>
                <c:pt idx="71">
                  <c:v>9.162591646417699</c:v>
                </c:pt>
                <c:pt idx="72">
                  <c:v>10.328174555582656</c:v>
                </c:pt>
              </c:numCache>
            </c:numRef>
          </c:xVal>
          <c:yVal>
            <c:numRef>
              <c:f>tableaux!$G$2:$G$74</c:f>
              <c:numCache>
                <c:ptCount val="73"/>
                <c:pt idx="0">
                  <c:v>-6.56</c:v>
                </c:pt>
                <c:pt idx="1">
                  <c:v>-6.165385856963406</c:v>
                </c:pt>
                <c:pt idx="2">
                  <c:v>-5.583628993375542</c:v>
                </c:pt>
                <c:pt idx="3">
                  <c:v>-4.832387924806563</c:v>
                </c:pt>
                <c:pt idx="4">
                  <c:v>-3.934465651850999</c:v>
                </c:pt>
                <c:pt idx="5">
                  <c:v>-2.9171175030321557</c:v>
                </c:pt>
                <c:pt idx="6">
                  <c:v>-1.8112238327568446</c:v>
                </c:pt>
                <c:pt idx="7">
                  <c:v>-0.6503526860586106</c:v>
                </c:pt>
                <c:pt idx="8">
                  <c:v>0.5302591182092324</c:v>
                </c:pt>
                <c:pt idx="9">
                  <c:v>1.6947755577617083</c:v>
                </c:pt>
                <c:pt idx="10">
                  <c:v>2.8078491653549964</c:v>
                </c:pt>
                <c:pt idx="11">
                  <c:v>3.8356939577706166</c:v>
                </c:pt>
                <c:pt idx="12">
                  <c:v>4.747110967868517</c:v>
                </c:pt>
                <c:pt idx="13">
                  <c:v>5.514435250942318</c:v>
                </c:pt>
                <c:pt idx="14">
                  <c:v>6.1143756201610575</c:v>
                </c:pt>
                <c:pt idx="15">
                  <c:v>6.528721621958828</c:v>
                </c:pt>
                <c:pt idx="16">
                  <c:v>6.7448962920020215</c:v>
                </c:pt>
                <c:pt idx="17">
                  <c:v>6.756337913505227</c:v>
                </c:pt>
                <c:pt idx="18">
                  <c:v>6.562699190090687</c:v>
                </c:pt>
                <c:pt idx="19">
                  <c:v>6.16985778754357</c:v>
                </c:pt>
                <c:pt idx="20">
                  <c:v>5.589737924481085</c:v>
                </c:pt>
                <c:pt idx="21">
                  <c:v>4.839948427331621</c:v>
                </c:pt>
                <c:pt idx="22">
                  <c:v>3.9432482360208674</c:v>
                </c:pt>
                <c:pt idx="23">
                  <c:v>2.9268555842837376</c:v>
                </c:pt>
                <c:pt idx="24">
                  <c:v>1.8216218235858617</c:v>
                </c:pt>
                <c:pt idx="25">
                  <c:v>0.661094968215509</c:v>
                </c:pt>
                <c:pt idx="26">
                  <c:v>-0.5194986135147044</c:v>
                </c:pt>
                <c:pt idx="27">
                  <c:v>-1.6843234524425534</c:v>
                </c:pt>
                <c:pt idx="28">
                  <c:v>-2.7980227202397057</c:v>
                </c:pt>
                <c:pt idx="29">
                  <c:v>-3.8267914425400904</c:v>
                </c:pt>
                <c:pt idx="30">
                  <c:v>-4.7394026074460065</c:v>
                </c:pt>
                <c:pt idx="31">
                  <c:v>-5.508155023147529</c:v>
                </c:pt>
                <c:pt idx="32">
                  <c:v>-6.10971415360061</c:v>
                </c:pt>
                <c:pt idx="33">
                  <c:v>-6.525820409728876</c:v>
                </c:pt>
                <c:pt idx="34">
                  <c:v>-6.7438433968389795</c:v>
                </c:pt>
                <c:pt idx="35">
                  <c:v>-6.75716529474949</c:v>
                </c:pt>
                <c:pt idx="36">
                  <c:v>-6.565381733600075</c:v>
                </c:pt>
                <c:pt idx="37">
                  <c:v>-6.174314068002302</c:v>
                </c:pt>
                <c:pt idx="38">
                  <c:v>-5.595832676965282</c:v>
                </c:pt>
                <c:pt idx="39">
                  <c:v>-4.847496653110076</c:v>
                </c:pt>
                <c:pt idx="40">
                  <c:v>-3.9520208179644527</c:v>
                </c:pt>
                <c:pt idx="41">
                  <c:v>-2.936586241434649</c:v>
                </c:pt>
                <c:pt idx="42">
                  <c:v>-1.8320151937892954</c:v>
                </c:pt>
                <c:pt idx="43">
                  <c:v>-0.6718355734753161</c:v>
                </c:pt>
                <c:pt idx="44">
                  <c:v>0.5087367910886096</c:v>
                </c:pt>
                <c:pt idx="45">
                  <c:v>1.6738670747612985</c:v>
                </c:pt>
                <c:pt idx="46">
                  <c:v>2.78818917781409</c:v>
                </c:pt>
                <c:pt idx="47">
                  <c:v>3.81787922048116</c:v>
                </c:pt>
                <c:pt idx="48">
                  <c:v>4.731682225315881</c:v>
                </c:pt>
                <c:pt idx="49">
                  <c:v>5.501860823670089</c:v>
                </c:pt>
                <c:pt idx="50">
                  <c:v>6.1050371894757545</c:v>
                </c:pt>
                <c:pt idx="51">
                  <c:v>6.522902644462309</c:v>
                </c:pt>
                <c:pt idx="52">
                  <c:v>6.74277339561422</c:v>
                </c:pt>
                <c:pt idx="53">
                  <c:v>6.757975536140442</c:v>
                </c:pt>
                <c:pt idx="54">
                  <c:v>6.568047623723776</c:v>
                </c:pt>
                <c:pt idx="55">
                  <c:v>6.178754687036043</c:v>
                </c:pt>
                <c:pt idx="56">
                  <c:v>5.601913235368526</c:v>
                </c:pt>
                <c:pt idx="57">
                  <c:v>4.855032582995512</c:v>
                </c:pt>
                <c:pt idx="58">
                  <c:v>3.9607833754297004</c:v>
                </c:pt>
                <c:pt idx="59">
                  <c:v>2.946309449802646</c:v>
                </c:pt>
                <c:pt idx="60">
                  <c:v>1.8424039170038882</c:v>
                </c:pt>
                <c:pt idx="61">
                  <c:v>0.6825744745940119</c:v>
                </c:pt>
                <c:pt idx="62">
                  <c:v>-0.49797367822879157</c:v>
                </c:pt>
                <c:pt idx="63">
                  <c:v>-1.6634064512410225</c:v>
                </c:pt>
                <c:pt idx="64">
                  <c:v>-2.7783485630213827</c:v>
                </c:pt>
                <c:pt idx="65">
                  <c:v>-3.808957314200094</c:v>
                </c:pt>
                <c:pt idx="66">
                  <c:v>-4.723949841061244</c:v>
                </c:pt>
                <c:pt idx="67">
                  <c:v>-5.495552668475526</c:v>
                </c:pt>
                <c:pt idx="68">
                  <c:v>-6.100344739649834</c:v>
                </c:pt>
                <c:pt idx="69">
                  <c:v>-6.519968333560166</c:v>
                </c:pt>
                <c:pt idx="70">
                  <c:v>-6.7416862910418525</c:v>
                </c:pt>
                <c:pt idx="71">
                  <c:v>-6.758768635622875</c:v>
                </c:pt>
                <c:pt idx="72">
                  <c:v>-6.5706968536996335</c:v>
                </c:pt>
              </c:numCache>
            </c:numRef>
          </c:yVal>
          <c:smooth val="0"/>
        </c:ser>
        <c:ser>
          <c:idx val="1"/>
          <c:order val="1"/>
          <c:tx>
            <c:v>état contrainte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tableaux!$I$2</c:f>
              <c:numCache>
                <c:ptCount val="1"/>
                <c:pt idx="0">
                  <c:v>15.446447679824708</c:v>
                </c:pt>
              </c:numCache>
            </c:numRef>
          </c:xVal>
          <c:yVal>
            <c:numRef>
              <c:f>tableaux!$J$2</c:f>
              <c:numCache>
                <c:ptCount val="1"/>
                <c:pt idx="0">
                  <c:v>0.05793826540640512</c:v>
                </c:pt>
              </c:numCache>
            </c:numRef>
          </c:yVal>
          <c:smooth val="0"/>
        </c:ser>
        <c:ser>
          <c:idx val="2"/>
          <c:order val="2"/>
          <c:tx>
            <c:v>état à q+90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tableaux!$I$3</c:f>
              <c:numCache>
                <c:ptCount val="1"/>
                <c:pt idx="0">
                  <c:v>1.8934686390098872</c:v>
                </c:pt>
              </c:numCache>
            </c:numRef>
          </c:xVal>
          <c:yVal>
            <c:numRef>
              <c:f>tableaux!$J$3</c:f>
              <c:numCache>
                <c:ptCount val="1"/>
                <c:pt idx="0">
                  <c:v>-0.04714566276420662</c:v>
                </c:pt>
              </c:numCache>
            </c:numRef>
          </c:yVal>
          <c:smooth val="0"/>
        </c:ser>
        <c:axId val="53811241"/>
        <c:axId val="14539122"/>
      </c:scatterChart>
      <c:valAx>
        <c:axId val="538112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14539122"/>
        <c:crosses val="autoZero"/>
        <c:crossBetween val="midCat"/>
        <c:dispUnits/>
      </c:valAx>
      <c:valAx>
        <c:axId val="14539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5381124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11625"/>
          <c:w val="0.88975"/>
          <c:h val="0.81125"/>
        </c:manualLayout>
      </c:layout>
      <c:scatterChart>
        <c:scatterStyle val="smooth"/>
        <c:varyColors val="0"/>
        <c:ser>
          <c:idx val="0"/>
          <c:order val="0"/>
          <c:tx>
            <c:v>tracé du cercle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tableaux!$B$2:$B$74</c:f>
              <c:numCache>
                <c:ptCount val="73"/>
                <c:pt idx="0">
                  <c:v>1</c:v>
                </c:pt>
                <c:pt idx="1">
                  <c:v>0.9961985529198226</c:v>
                </c:pt>
                <c:pt idx="2">
                  <c:v>0.9848231136790973</c:v>
                </c:pt>
                <c:pt idx="3">
                  <c:v>0.9659601685383986</c:v>
                </c:pt>
                <c:pt idx="4">
                  <c:v>0.9397531304731841</c:v>
                </c:pt>
                <c:pt idx="5">
                  <c:v>0.90640124882012</c:v>
                </c:pt>
                <c:pt idx="6">
                  <c:v>0.866158094405463</c:v>
                </c:pt>
                <c:pt idx="7">
                  <c:v>0.8193296316729066</c:v>
                </c:pt>
                <c:pt idx="8">
                  <c:v>0.7662718924682989</c:v>
                </c:pt>
                <c:pt idx="9">
                  <c:v>0.7073882691671998</c:v>
                </c:pt>
                <c:pt idx="10">
                  <c:v>0.6431264477253459</c:v>
                </c:pt>
                <c:pt idx="11">
                  <c:v>0.5739750039697112</c:v>
                </c:pt>
                <c:pt idx="12">
                  <c:v>0.5004596890082058</c:v>
                </c:pt>
                <c:pt idx="13">
                  <c:v>0.42313943199964676</c:v>
                </c:pt>
                <c:pt idx="14">
                  <c:v>0.34260209067452174</c:v>
                </c:pt>
                <c:pt idx="15">
                  <c:v>0.2594599819148823</c:v>
                </c:pt>
                <c:pt idx="16">
                  <c:v>0.17434522637389618</c:v>
                </c:pt>
                <c:pt idx="17">
                  <c:v>0.08790494252942627</c:v>
                </c:pt>
                <c:pt idx="18">
                  <c:v>0.0007963267107332633</c:v>
                </c:pt>
                <c:pt idx="19">
                  <c:v>-0.08631834349565873</c:v>
                </c:pt>
                <c:pt idx="20">
                  <c:v>-0.17277674447235586</c:v>
                </c:pt>
                <c:pt idx="21">
                  <c:v>-0.257921542147459</c:v>
                </c:pt>
                <c:pt idx="22">
                  <c:v>-0.34110538963593995</c:v>
                </c:pt>
                <c:pt idx="23">
                  <c:v>-0.42169584894949186</c:v>
                </c:pt>
                <c:pt idx="24">
                  <c:v>-0.4990801993556198</c:v>
                </c:pt>
                <c:pt idx="25">
                  <c:v>-0.5726700958285182</c:v>
                </c:pt>
                <c:pt idx="26">
                  <c:v>-0.6419060421740327</c:v>
                </c:pt>
                <c:pt idx="27">
                  <c:v>-0.7062616448200052</c:v>
                </c:pt>
                <c:pt idx="28">
                  <c:v>-0.7652476149308935</c:v>
                </c:pt>
                <c:pt idx="29">
                  <c:v>-0.8184154884189981</c:v>
                </c:pt>
                <c:pt idx="30">
                  <c:v>-0.8653610355694579</c:v>
                </c:pt>
                <c:pt idx="31">
                  <c:v>-0.9057273343559884</c:v>
                </c:pt>
                <c:pt idx="32">
                  <c:v>-0.9392074840812698</c:v>
                </c:pt>
                <c:pt idx="33">
                  <c:v>-0.9655469387104683</c:v>
                </c:pt>
                <c:pt idx="34">
                  <c:v>-0.9845454421577965</c:v>
                </c:pt>
                <c:pt idx="35">
                  <c:v>-0.9960585508123393</c:v>
                </c:pt>
                <c:pt idx="36">
                  <c:v>-0.9999987317275395</c:v>
                </c:pt>
                <c:pt idx="37">
                  <c:v>-0.9963360281249263</c:v>
                </c:pt>
                <c:pt idx="38">
                  <c:v>-0.9850982871523309</c:v>
                </c:pt>
                <c:pt idx="39">
                  <c:v>-0.9663709481649697</c:v>
                </c:pt>
                <c:pt idx="40">
                  <c:v>-0.9402963931390685</c:v>
                </c:pt>
                <c:pt idx="41">
                  <c:v>-0.9070728641567675</c:v>
                </c:pt>
                <c:pt idx="42">
                  <c:v>-0.8669529561925531</c:v>
                </c:pt>
                <c:pt idx="43">
                  <c:v>-0.8202416966603996</c:v>
                </c:pt>
                <c:pt idx="44">
                  <c:v>-0.7672942263226272</c:v>
                </c:pt>
                <c:pt idx="45">
                  <c:v>-0.7085130991922731</c:v>
                </c:pt>
                <c:pt idx="46">
                  <c:v>-0.6443452219575347</c:v>
                </c:pt>
                <c:pt idx="47">
                  <c:v>-0.5752784561975235</c:v>
                </c:pt>
                <c:pt idx="48">
                  <c:v>-0.5018379092223095</c:v>
                </c:pt>
                <c:pt idx="49">
                  <c:v>-0.4245819417376246</c:v>
                </c:pt>
                <c:pt idx="50">
                  <c:v>-0.3440979226875114</c:v>
                </c:pt>
                <c:pt idx="51">
                  <c:v>-0.26099776355040627</c:v>
                </c:pt>
                <c:pt idx="52">
                  <c:v>-0.17591326604093807</c:v>
                </c:pt>
                <c:pt idx="53">
                  <c:v>-0.0894913185883583</c:v>
                </c:pt>
                <c:pt idx="54">
                  <c:v>-0.0023889781122815386</c:v>
                </c:pt>
                <c:pt idx="55">
                  <c:v>0.08473152551153519</c:v>
                </c:pt>
                <c:pt idx="56">
                  <c:v>0.17120782431484233</c:v>
                </c:pt>
                <c:pt idx="57">
                  <c:v>0.2563824481504591</c:v>
                </c:pt>
                <c:pt idx="58">
                  <c:v>0.3396078233682144</c:v>
                </c:pt>
                <c:pt idx="59">
                  <c:v>0.4202511962488735</c:v>
                </c:pt>
                <c:pt idx="60">
                  <c:v>0.49769944376368924</c:v>
                </c:pt>
                <c:pt idx="61">
                  <c:v>0.5713637350839029</c:v>
                </c:pt>
                <c:pt idx="62">
                  <c:v>0.6406840083992087</c:v>
                </c:pt>
                <c:pt idx="63">
                  <c:v>0.7051332290084228</c:v>
                </c:pt>
                <c:pt idx="64">
                  <c:v>0.7642213963085372</c:v>
                </c:pt>
                <c:pt idx="65">
                  <c:v>0.8174992692174389</c:v>
                </c:pt>
                <c:pt idx="66">
                  <c:v>0.8645617817063134</c:v>
                </c:pt>
                <c:pt idx="67">
                  <c:v>0.905051122473787</c:v>
                </c:pt>
                <c:pt idx="68">
                  <c:v>0.9386594553473822</c:v>
                </c:pt>
                <c:pt idx="69">
                  <c:v>0.9651312597293543</c:v>
                </c:pt>
                <c:pt idx="70">
                  <c:v>0.9842652732927549</c:v>
                </c:pt>
                <c:pt idx="71">
                  <c:v>0.995916022157598</c:v>
                </c:pt>
                <c:pt idx="72">
                  <c:v>0.9999949269133752</c:v>
                </c:pt>
              </c:numCache>
            </c:numRef>
          </c:xVal>
          <c:yVal>
            <c:numRef>
              <c:f>tableaux!$C$2:$C$74</c:f>
              <c:numCache>
                <c:ptCount val="73"/>
                <c:pt idx="0">
                  <c:v>0</c:v>
                </c:pt>
                <c:pt idx="1">
                  <c:v>0.08711167063288011</c:v>
                </c:pt>
                <c:pt idx="2">
                  <c:v>0.17356104045380674</c:v>
                </c:pt>
                <c:pt idx="3">
                  <c:v>0.258690844053802</c:v>
                </c:pt>
                <c:pt idx="4">
                  <c:v>0.34185384854620343</c:v>
                </c:pt>
                <c:pt idx="5">
                  <c:v>0.42241777440979805</c:v>
                </c:pt>
                <c:pt idx="6">
                  <c:v>0.4997701026431024</c:v>
                </c:pt>
                <c:pt idx="7">
                  <c:v>0.5733227316815016</c:v>
                </c:pt>
                <c:pt idx="8">
                  <c:v>0.6425164486712008</c:v>
                </c:pt>
                <c:pt idx="9">
                  <c:v>0.706825181105366</c:v>
                </c:pt>
                <c:pt idx="10">
                  <c:v>0.7657599964977133</c:v>
                </c:pt>
                <c:pt idx="11">
                  <c:v>0.818872819684455</c:v>
                </c:pt>
                <c:pt idx="12">
                  <c:v>0.8657598394923444</c:v>
                </c:pt>
                <c:pt idx="13">
                  <c:v>0.9060645788722879</c:v>
                </c:pt>
                <c:pt idx="14">
                  <c:v>0.9394806051566189</c:v>
                </c:pt>
                <c:pt idx="15">
                  <c:v>0.965753859834238</c:v>
                </c:pt>
                <c:pt idx="16">
                  <c:v>0.9846845901305833</c:v>
                </c:pt>
                <c:pt idx="17">
                  <c:v>0.9961288677068335</c:v>
                </c:pt>
                <c:pt idx="18">
                  <c:v>0.9999996829318346</c:v>
                </c:pt>
                <c:pt idx="19">
                  <c:v>0.9962676064071166</c:v>
                </c:pt>
                <c:pt idx="20">
                  <c:v>0.9849610127154954</c:v>
                </c:pt>
                <c:pt idx="21">
                  <c:v>0.9661658646921224</c:v>
                </c:pt>
                <c:pt idx="22">
                  <c:v>0.9400250598581474</c:v>
                </c:pt>
                <c:pt idx="23">
                  <c:v>0.9067373439859899</c:v>
                </c:pt>
                <c:pt idx="24">
                  <c:v>0.8665558000562658</c:v>
                </c:pt>
                <c:pt idx="25">
                  <c:v>0.8197859240946722</c:v>
                </c:pt>
                <c:pt idx="26">
                  <c:v>0.7667833025180381</c:v>
                </c:pt>
                <c:pt idx="27">
                  <c:v>0.7079509086484321</c:v>
                </c:pt>
                <c:pt idx="28">
                  <c:v>0.6437360389496449</c:v>
                </c:pt>
                <c:pt idx="29">
                  <c:v>0.5746269122795179</c:v>
                </c:pt>
                <c:pt idx="30">
                  <c:v>0.5011489580136382</c:v>
                </c:pt>
                <c:pt idx="31">
                  <c:v>0.42386082126140845</c:v>
                </c:pt>
                <c:pt idx="32">
                  <c:v>0.3433501155464075</c:v>
                </c:pt>
                <c:pt idx="33">
                  <c:v>0.2602289552429616</c:v>
                </c:pt>
                <c:pt idx="34">
                  <c:v>0.1751293017353433</c:v>
                </c:pt>
                <c:pt idx="35">
                  <c:v>0.08869815868225528</c:v>
                </c:pt>
                <c:pt idx="36">
                  <c:v>0.0015926529164868282</c:v>
                </c:pt>
                <c:pt idx="37">
                  <c:v>-0.08552496162083942</c:v>
                </c:pt>
                <c:pt idx="38">
                  <c:v>-0.17199233892689444</c:v>
                </c:pt>
                <c:pt idx="39">
                  <c:v>-0.257152076683696</c:v>
                </c:pt>
                <c:pt idx="40">
                  <c:v>-0.34035671441835597</c:v>
                </c:pt>
                <c:pt idx="41">
                  <c:v>-0.42097365607652754</c:v>
                </c:pt>
                <c:pt idx="42">
                  <c:v>-0.4983899795832508</c:v>
                </c:pt>
                <c:pt idx="43">
                  <c:v>-0.5720170968246221</c:v>
                </c:pt>
                <c:pt idx="44">
                  <c:v>-0.6412952286209223</c:v>
                </c:pt>
                <c:pt idx="45">
                  <c:v>-0.7056976606684765</c:v>
                </c:pt>
                <c:pt idx="46">
                  <c:v>-0.7647347480927589</c:v>
                </c:pt>
                <c:pt idx="47">
                  <c:v>-0.8179576381665459</c:v>
                </c:pt>
                <c:pt idx="48">
                  <c:v>-0.8649616828896994</c:v>
                </c:pt>
                <c:pt idx="49">
                  <c:v>-0.9053895154850803</c:v>
                </c:pt>
                <c:pt idx="50">
                  <c:v>-0.9389337674203327</c:v>
                </c:pt>
                <c:pt idx="51">
                  <c:v>-0.9653394052983055</c:v>
                </c:pt>
                <c:pt idx="52">
                  <c:v>-0.9844056698489755</c:v>
                </c:pt>
                <c:pt idx="53">
                  <c:v>-0.9959876022809305</c:v>
                </c:pt>
                <c:pt idx="54">
                  <c:v>-0.999997146387718</c:v>
                </c:pt>
                <c:pt idx="55">
                  <c:v>-0.9964038180298629</c:v>
                </c:pt>
                <c:pt idx="56">
                  <c:v>-0.9852349369025533</c:v>
                </c:pt>
                <c:pt idx="57">
                  <c:v>-0.9665754188268897</c:v>
                </c:pt>
                <c:pt idx="58">
                  <c:v>-0.9405671301438849</c:v>
                </c:pt>
                <c:pt idx="59">
                  <c:v>-0.9074078091196872</c:v>
                </c:pt>
                <c:pt idx="60">
                  <c:v>-0.8673495625624736</c:v>
                </c:pt>
                <c:pt idx="61">
                  <c:v>-0.820696949081067</c:v>
                </c:pt>
                <c:pt idx="62">
                  <c:v>-0.767804663558071</c:v>
                </c:pt>
                <c:pt idx="63">
                  <c:v>-0.7090748404422168</c:v>
                </c:pt>
                <c:pt idx="64">
                  <c:v>-0.6449539963627092</c:v>
                </c:pt>
                <c:pt idx="65">
                  <c:v>-0.575929635310559</c:v>
                </c:pt>
                <c:pt idx="66">
                  <c:v>-0.50252654219733</c:v>
                </c:pt>
                <c:pt idx="67">
                  <c:v>-0.42530279297100565</c:v>
                </c:pt>
                <c:pt idx="68">
                  <c:v>-0.3448455116236195</c:v>
                </c:pt>
                <c:pt idx="69">
                  <c:v>-0.26176640634968723</c:v>
                </c:pt>
                <c:pt idx="70">
                  <c:v>-0.17669711879354022</c:v>
                </c:pt>
                <c:pt idx="71">
                  <c:v>-0.09028442174476625</c:v>
                </c:pt>
                <c:pt idx="72">
                  <c:v>-0.0031853017931379904</c:v>
                </c:pt>
              </c:numCache>
            </c:numRef>
          </c:yVal>
          <c:smooth val="1"/>
        </c:ser>
        <c:ser>
          <c:idx val="1"/>
          <c:order val="1"/>
          <c:tx>
            <c:v>tracé du point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'calculs et graphes'!$K$2:$L$2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'calculs et graphes'!$K$3:$L$3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tracé cu complém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'calculs et graphes'!$N$2:$O$2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'calculs et graphes'!$N$3:$O$3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63743235"/>
        <c:axId val="36818204"/>
      </c:scatterChart>
      <c:valAx>
        <c:axId val="637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818204"/>
        <c:crosses val="autoZero"/>
        <c:crossBetween val="midCat"/>
        <c:dispUnits/>
      </c:valAx>
      <c:valAx>
        <c:axId val="36818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374323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0.07475</cdr:y>
    </cdr:from>
    <cdr:to>
      <cdr:x>0.5485</cdr:x>
      <cdr:y>0.15875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304800"/>
          <a:ext cx="361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t</a:t>
          </a:r>
        </a:p>
      </cdr:txBody>
    </cdr:sp>
  </cdr:relSizeAnchor>
  <cdr:relSizeAnchor xmlns:cdr="http://schemas.openxmlformats.org/drawingml/2006/chartDrawing">
    <cdr:from>
      <cdr:x>0.9075</cdr:x>
      <cdr:y>0.446</cdr:y>
    </cdr:from>
    <cdr:to>
      <cdr:x>0.96675</cdr:x>
      <cdr:y>0.51625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0" y="1866900"/>
          <a:ext cx="304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</a:rPr>
            <a:t>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0.1315</cdr:y>
    </cdr:from>
    <cdr:to>
      <cdr:x>0.55275</cdr:x>
      <cdr:y>0.18725</cdr:y>
    </cdr:to>
    <cdr:sp>
      <cdr:nvSpPr>
        <cdr:cNvPr id="1" name="TextBox 1"/>
        <cdr:cNvSpPr txBox="1">
          <a:spLocks noChangeArrowheads="1"/>
        </cdr:cNvSpPr>
      </cdr:nvSpPr>
      <cdr:spPr>
        <a:xfrm>
          <a:off x="1866900" y="561975"/>
          <a:ext cx="180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y</a:t>
          </a:r>
        </a:p>
      </cdr:txBody>
    </cdr:sp>
  </cdr:relSizeAnchor>
  <cdr:relSizeAnchor xmlns:cdr="http://schemas.openxmlformats.org/drawingml/2006/chartDrawing">
    <cdr:from>
      <cdr:x>0.2335</cdr:x>
      <cdr:y>0.03625</cdr:y>
    </cdr:from>
    <cdr:to>
      <cdr:x>0.92825</cdr:x>
      <cdr:y>0.0785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152400"/>
          <a:ext cx="2581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Inclinaison</a:t>
          </a:r>
          <a:r>
            <a:rPr lang="en-US" cap="none" sz="800" b="0" i="0" u="none" baseline="0">
              <a:latin typeface="Symbol"/>
              <a:ea typeface="Symbol"/>
              <a:cs typeface="Symbol"/>
            </a:rPr>
            <a:t> q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du repère par rapport au repère Oxy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76200</xdr:rowOff>
    </xdr:from>
    <xdr:to>
      <xdr:col>10</xdr:col>
      <xdr:colOff>571500</xdr:colOff>
      <xdr:row>28</xdr:row>
      <xdr:rowOff>152400</xdr:rowOff>
    </xdr:to>
    <xdr:graphicFrame>
      <xdr:nvGraphicFramePr>
        <xdr:cNvPr id="1" name="Chart 11"/>
        <xdr:cNvGraphicFramePr/>
      </xdr:nvGraphicFramePr>
      <xdr:xfrm>
        <a:off x="3762375" y="923925"/>
        <a:ext cx="51435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18</xdr:row>
      <xdr:rowOff>28575</xdr:rowOff>
    </xdr:from>
    <xdr:ext cx="342900" cy="180975"/>
    <xdr:sp>
      <xdr:nvSpPr>
        <xdr:cNvPr id="2" name="TextBox 13"/>
        <xdr:cNvSpPr txBox="1">
          <a:spLocks noChangeArrowheads="1"/>
        </xdr:cNvSpPr>
      </xdr:nvSpPr>
      <xdr:spPr>
        <a:xfrm>
          <a:off x="2076450" y="33813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Oz</a:t>
          </a:r>
        </a:p>
      </xdr:txBody>
    </xdr:sp>
    <xdr:clientData/>
  </xdr:oneCellAnchor>
  <xdr:oneCellAnchor>
    <xdr:from>
      <xdr:col>3</xdr:col>
      <xdr:colOff>66675</xdr:colOff>
      <xdr:row>25</xdr:row>
      <xdr:rowOff>19050</xdr:rowOff>
    </xdr:from>
    <xdr:ext cx="238125" cy="238125"/>
    <xdr:sp>
      <xdr:nvSpPr>
        <xdr:cNvPr id="3" name="TextBox 14"/>
        <xdr:cNvSpPr txBox="1">
          <a:spLocks noChangeArrowheads="1"/>
        </xdr:cNvSpPr>
      </xdr:nvSpPr>
      <xdr:spPr>
        <a:xfrm>
          <a:off x="2571750" y="45053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0</xdr:col>
      <xdr:colOff>9525</xdr:colOff>
      <xdr:row>5</xdr:row>
      <xdr:rowOff>47625</xdr:rowOff>
    </xdr:from>
    <xdr:to>
      <xdr:col>3</xdr:col>
      <xdr:colOff>1219200</xdr:colOff>
      <xdr:row>29</xdr:row>
      <xdr:rowOff>38100</xdr:rowOff>
    </xdr:to>
    <xdr:graphicFrame>
      <xdr:nvGraphicFramePr>
        <xdr:cNvPr id="4" name="Chart 12"/>
        <xdr:cNvGraphicFramePr/>
      </xdr:nvGraphicFramePr>
      <xdr:xfrm>
        <a:off x="9525" y="895350"/>
        <a:ext cx="37147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762000</xdr:colOff>
      <xdr:row>15</xdr:row>
      <xdr:rowOff>66675</xdr:rowOff>
    </xdr:from>
    <xdr:ext cx="257175" cy="266700"/>
    <xdr:sp>
      <xdr:nvSpPr>
        <xdr:cNvPr id="5" name="TextBox 26"/>
        <xdr:cNvSpPr txBox="1">
          <a:spLocks noChangeArrowheads="1"/>
        </xdr:cNvSpPr>
      </xdr:nvSpPr>
      <xdr:spPr>
        <a:xfrm>
          <a:off x="3267075" y="2933700"/>
          <a:ext cx="257175" cy="266700"/>
        </a:xfrm>
        <a:prstGeom prst="rect">
          <a:avLst/>
        </a:prstGeom>
        <a:solidFill>
          <a:srgbClr val="CCFFCC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2</xdr:col>
      <xdr:colOff>342900</xdr:colOff>
      <xdr:row>8</xdr:row>
      <xdr:rowOff>28575</xdr:rowOff>
    </xdr:from>
    <xdr:ext cx="257175" cy="238125"/>
    <xdr:sp>
      <xdr:nvSpPr>
        <xdr:cNvPr id="6" name="TextBox 28"/>
        <xdr:cNvSpPr txBox="1">
          <a:spLocks noChangeArrowheads="1"/>
        </xdr:cNvSpPr>
      </xdr:nvSpPr>
      <xdr:spPr>
        <a:xfrm>
          <a:off x="1866900" y="1495425"/>
          <a:ext cx="2571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oneCellAnchor>
    <xdr:from>
      <xdr:col>2</xdr:col>
      <xdr:colOff>152400</xdr:colOff>
      <xdr:row>15</xdr:row>
      <xdr:rowOff>152400</xdr:rowOff>
    </xdr:from>
    <xdr:ext cx="257175" cy="238125"/>
    <xdr:sp>
      <xdr:nvSpPr>
        <xdr:cNvPr id="7" name="TextBox 30"/>
        <xdr:cNvSpPr txBox="1">
          <a:spLocks noChangeArrowheads="1"/>
        </xdr:cNvSpPr>
      </xdr:nvSpPr>
      <xdr:spPr>
        <a:xfrm>
          <a:off x="1676400" y="3019425"/>
          <a:ext cx="2571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tabSelected="1" workbookViewId="0" topLeftCell="A1">
      <selection activeCell="N6" sqref="N6"/>
    </sheetView>
  </sheetViews>
  <sheetFormatPr defaultColWidth="11.421875" defaultRowHeight="12.75"/>
  <sheetData>
    <row r="2" spans="4:12" ht="25.5">
      <c r="D2" s="35" t="s">
        <v>26</v>
      </c>
      <c r="E2" s="35"/>
      <c r="F2" s="35"/>
      <c r="G2" s="35"/>
      <c r="H2" s="35"/>
      <c r="I2" s="46"/>
      <c r="J2" s="46"/>
      <c r="K2" s="46"/>
      <c r="L2" s="46"/>
    </row>
    <row r="3" spans="3:12" ht="15.75">
      <c r="C3" s="4"/>
      <c r="D3" s="4"/>
      <c r="E3" s="4"/>
      <c r="F3" s="4"/>
      <c r="G3" s="4" t="s">
        <v>25</v>
      </c>
      <c r="H3" s="4"/>
      <c r="I3" s="4"/>
      <c r="J3" s="4"/>
      <c r="K3" s="4"/>
      <c r="L3" s="32"/>
    </row>
    <row r="6" spans="1:6" ht="12.75">
      <c r="A6" s="34"/>
      <c r="B6" s="34"/>
      <c r="C6" s="34"/>
      <c r="D6" s="34"/>
      <c r="E6" s="34"/>
      <c r="F6" s="34"/>
    </row>
    <row r="8" spans="6:10" ht="18">
      <c r="F8" s="33" t="s">
        <v>8</v>
      </c>
      <c r="G8" s="30"/>
      <c r="H8" s="30"/>
      <c r="I8" s="30"/>
      <c r="J8" s="30"/>
    </row>
    <row r="9" spans="1:16" ht="15">
      <c r="A9" s="71" t="s">
        <v>18</v>
      </c>
      <c r="B9" s="72"/>
      <c r="C9" s="72"/>
      <c r="D9" s="72"/>
      <c r="E9" s="72"/>
      <c r="F9" s="72"/>
      <c r="G9" s="73"/>
      <c r="H9" s="47" t="s">
        <v>15</v>
      </c>
      <c r="I9" s="47"/>
      <c r="J9" s="47"/>
      <c r="K9" s="48"/>
      <c r="L9" s="47"/>
      <c r="M9" s="47"/>
      <c r="N9" s="47"/>
      <c r="O9" s="49"/>
      <c r="P9" s="45"/>
    </row>
    <row r="10" spans="1:15" ht="15">
      <c r="A10" s="74" t="s">
        <v>16</v>
      </c>
      <c r="B10" s="75"/>
      <c r="C10" s="75"/>
      <c r="D10" s="76"/>
      <c r="E10" s="76"/>
      <c r="F10" s="76"/>
      <c r="G10" s="77"/>
      <c r="H10" s="50" t="s">
        <v>27</v>
      </c>
      <c r="I10" s="50"/>
      <c r="J10" s="50"/>
      <c r="K10" s="50"/>
      <c r="L10" s="50"/>
      <c r="M10" s="51"/>
      <c r="N10" s="51"/>
      <c r="O10" s="52"/>
    </row>
    <row r="12" spans="8:15" ht="12.75">
      <c r="H12" s="61" t="s">
        <v>34</v>
      </c>
      <c r="I12" s="62"/>
      <c r="J12" s="62"/>
      <c r="K12" s="62"/>
      <c r="L12" s="62"/>
      <c r="M12" s="62"/>
      <c r="N12" s="62" t="s">
        <v>23</v>
      </c>
      <c r="O12" s="53"/>
    </row>
    <row r="13" spans="8:15" ht="12.75">
      <c r="H13" s="65" t="s">
        <v>24</v>
      </c>
      <c r="I13" s="66"/>
      <c r="J13" s="66"/>
      <c r="K13" s="67"/>
      <c r="L13" s="67"/>
      <c r="M13" s="67"/>
      <c r="N13" s="67"/>
      <c r="O13" s="52"/>
    </row>
    <row r="17" spans="1:17" ht="12.75">
      <c r="A17" s="55" t="s">
        <v>19</v>
      </c>
      <c r="B17" s="56"/>
      <c r="C17" s="56"/>
      <c r="D17" s="56"/>
      <c r="E17" s="56"/>
      <c r="F17" s="56"/>
      <c r="G17" s="36"/>
      <c r="H17" s="61" t="s">
        <v>21</v>
      </c>
      <c r="I17" s="62"/>
      <c r="J17" s="62"/>
      <c r="K17" s="62"/>
      <c r="L17" s="62"/>
      <c r="M17" s="63"/>
      <c r="N17" s="63"/>
      <c r="O17" s="64"/>
      <c r="P17" s="30"/>
      <c r="Q17" s="30"/>
    </row>
    <row r="18" spans="1:18" ht="15.75">
      <c r="A18" s="57" t="s">
        <v>17</v>
      </c>
      <c r="B18" s="58"/>
      <c r="C18" s="58"/>
      <c r="D18" s="58"/>
      <c r="E18" s="58"/>
      <c r="F18" s="58"/>
      <c r="G18" s="37"/>
      <c r="H18" s="68" t="s">
        <v>20</v>
      </c>
      <c r="I18" s="69"/>
      <c r="J18" s="69"/>
      <c r="K18" s="69"/>
      <c r="L18" s="69"/>
      <c r="M18" s="69"/>
      <c r="N18" s="69"/>
      <c r="O18" s="70"/>
      <c r="P18" s="32"/>
      <c r="Q18" s="32"/>
      <c r="R18" s="4"/>
    </row>
    <row r="19" spans="1:15" ht="14.25">
      <c r="A19" s="38"/>
      <c r="B19" s="39"/>
      <c r="C19" s="39"/>
      <c r="D19" s="39"/>
      <c r="E19" s="39"/>
      <c r="F19" s="39"/>
      <c r="G19" s="39"/>
      <c r="H19" s="65" t="s">
        <v>22</v>
      </c>
      <c r="I19" s="66"/>
      <c r="J19" s="67"/>
      <c r="K19" s="67"/>
      <c r="L19" s="54"/>
      <c r="M19" s="54"/>
      <c r="N19" s="54"/>
      <c r="O19" s="5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B1">
      <selection activeCell="M15" sqref="M15"/>
    </sheetView>
  </sheetViews>
  <sheetFormatPr defaultColWidth="11.421875" defaultRowHeight="12.75"/>
  <cols>
    <col min="3" max="3" width="14.7109375" style="0" customWidth="1"/>
    <col min="4" max="4" width="18.8515625" style="0" customWidth="1"/>
  </cols>
  <sheetData>
    <row r="1" spans="1:8" ht="12.75">
      <c r="A1" s="12" t="s">
        <v>9</v>
      </c>
      <c r="B1" s="13"/>
      <c r="C1" s="13"/>
      <c r="D1" s="13"/>
      <c r="E1" s="13"/>
      <c r="F1" s="14"/>
      <c r="G1" s="11"/>
      <c r="H1" s="11"/>
    </row>
    <row r="2" spans="11:15" ht="12.75">
      <c r="K2">
        <v>0</v>
      </c>
      <c r="L2">
        <f>COS(q*3.14/180)</f>
        <v>0.7882177109912881</v>
      </c>
      <c r="N2">
        <v>0</v>
      </c>
      <c r="O2">
        <f>COS((q+90)*3.14/180)</f>
        <v>-0.6147686162026847</v>
      </c>
    </row>
    <row r="3" spans="4:15" ht="12.75">
      <c r="D3" s="5" t="s">
        <v>32</v>
      </c>
      <c r="E3" s="7">
        <v>10.37</v>
      </c>
      <c r="F3" s="8" t="s">
        <v>33</v>
      </c>
      <c r="G3" s="9">
        <v>6.97</v>
      </c>
      <c r="H3" s="10" t="s">
        <v>10</v>
      </c>
      <c r="I3" s="6">
        <v>-6.56</v>
      </c>
      <c r="K3">
        <v>0</v>
      </c>
      <c r="L3">
        <f>SIN(q*3.14/180)</f>
        <v>0.6153964901424561</v>
      </c>
      <c r="N3">
        <v>0</v>
      </c>
      <c r="O3">
        <f>SIN((q+90)*3.14/180)</f>
        <v>0.7887075177353364</v>
      </c>
    </row>
    <row r="5" spans="1:7" ht="15.75">
      <c r="A5" s="18" t="s">
        <v>5</v>
      </c>
      <c r="B5" s="17" t="s">
        <v>4</v>
      </c>
      <c r="C5" s="16">
        <f>-180+$E$5</f>
        <v>38</v>
      </c>
      <c r="D5" s="1"/>
      <c r="E5">
        <v>218</v>
      </c>
      <c r="F5">
        <f>COS(q*3.14/180)</f>
        <v>0.7882177109912881</v>
      </c>
      <c r="G5">
        <f>SIN(q*3.14/180)</f>
        <v>0.6153964901424561</v>
      </c>
    </row>
    <row r="6" spans="12:13" ht="12.75">
      <c r="L6" s="25" t="s">
        <v>12</v>
      </c>
      <c r="M6" s="26"/>
    </row>
    <row r="7" spans="12:14" ht="18">
      <c r="L7" s="40" t="s">
        <v>28</v>
      </c>
      <c r="M7" s="27">
        <f>xc+R</f>
        <v>15.446695359834319</v>
      </c>
      <c r="N7" t="s">
        <v>11</v>
      </c>
    </row>
    <row r="8" spans="12:14" ht="18">
      <c r="L8" s="40" t="s">
        <v>29</v>
      </c>
      <c r="M8" s="27">
        <f>xc-R</f>
        <v>1.893304640165681</v>
      </c>
      <c r="N8" t="s">
        <v>11</v>
      </c>
    </row>
    <row r="9" spans="12:15" ht="12.75">
      <c r="L9" s="21" t="s">
        <v>14</v>
      </c>
      <c r="M9" s="22"/>
      <c r="N9" s="22"/>
      <c r="O9" s="23"/>
    </row>
    <row r="10" spans="12:14" ht="18">
      <c r="L10" s="40" t="s">
        <v>30</v>
      </c>
      <c r="M10" s="20">
        <f>0.5*(sxx+syy)+0.5*(sxx-syy)*COS(2*q*3.14/180)-sxy*SIN(2*q*3.14/180)</f>
        <v>15.446447679824708</v>
      </c>
      <c r="N10" t="s">
        <v>11</v>
      </c>
    </row>
    <row r="11" spans="12:14" ht="18">
      <c r="L11" s="40" t="s">
        <v>31</v>
      </c>
      <c r="M11" s="41">
        <f>0.5*(sxx+syy)-0.5*(sxx-syy)*COS(2*q*3.14/180)+sxy*SIN(2*q*3.14/180)</f>
        <v>1.8935523201752913</v>
      </c>
      <c r="N11" t="s">
        <v>11</v>
      </c>
    </row>
    <row r="12" spans="12:14" ht="18">
      <c r="L12" s="24" t="s">
        <v>13</v>
      </c>
      <c r="M12" s="42">
        <f>0.5*(sxx-syy)*SIN(2*q*3.14/180)+sxy*COS(2*q*3.14/180)</f>
        <v>0.05793826540640512</v>
      </c>
      <c r="N12" t="s">
        <v>11</v>
      </c>
    </row>
    <row r="13" ht="12.75">
      <c r="L13" s="29"/>
    </row>
    <row r="14" spans="11:14" ht="12.75">
      <c r="K14" s="30"/>
      <c r="L14" s="43"/>
      <c r="M14" s="43"/>
      <c r="N14" s="44"/>
    </row>
    <row r="15" spans="12:13" ht="18">
      <c r="L15" s="28"/>
      <c r="M15" s="31"/>
    </row>
    <row r="18" spans="12:15" ht="12.75">
      <c r="L18" s="45"/>
      <c r="M18" s="45"/>
      <c r="N18" s="45"/>
      <c r="O18" s="45"/>
    </row>
    <row r="19" spans="12:15" ht="12.75">
      <c r="L19" s="45"/>
      <c r="M19" s="45"/>
      <c r="N19" s="45"/>
      <c r="O19" s="45"/>
    </row>
    <row r="20" spans="12:15" ht="12.75">
      <c r="L20" s="45"/>
      <c r="M20" s="45"/>
      <c r="N20" s="45"/>
      <c r="O20" s="45"/>
    </row>
    <row r="21" spans="12:15" ht="12.75">
      <c r="L21" s="45"/>
      <c r="M21" s="45"/>
      <c r="N21" s="45"/>
      <c r="O21" s="45"/>
    </row>
    <row r="31" ht="12.75">
      <c r="D31" s="19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K74"/>
  <sheetViews>
    <sheetView zoomScale="120" zoomScaleNormal="120" workbookViewId="0" topLeftCell="A1">
      <selection activeCell="J4" sqref="J4"/>
    </sheetView>
  </sheetViews>
  <sheetFormatPr defaultColWidth="11.421875" defaultRowHeight="12.75"/>
  <cols>
    <col min="2" max="2" width="7.28125" style="2" customWidth="1"/>
    <col min="3" max="3" width="5.8515625" style="2" customWidth="1"/>
    <col min="4" max="4" width="6.421875" style="0" bestFit="1" customWidth="1"/>
    <col min="5" max="5" width="5.8515625" style="0" bestFit="1" customWidth="1"/>
  </cols>
  <sheetData>
    <row r="1" spans="1:10" ht="15.75">
      <c r="A1" s="1" t="s">
        <v>0</v>
      </c>
      <c r="B1" s="2" t="s">
        <v>1</v>
      </c>
      <c r="C1" s="2" t="s">
        <v>2</v>
      </c>
      <c r="F1" t="s">
        <v>3</v>
      </c>
      <c r="I1" s="4"/>
      <c r="J1" s="4"/>
    </row>
    <row r="2" spans="1:11" ht="18">
      <c r="A2">
        <v>0</v>
      </c>
      <c r="B2" s="2">
        <f aca="true" t="shared" si="0" ref="B2:B33">COS(3.14*teta/180)</f>
        <v>1</v>
      </c>
      <c r="C2" s="2">
        <f aca="true" t="shared" si="1" ref="C2:C33">SIN(3.14*teta/180)</f>
        <v>0</v>
      </c>
      <c r="D2" s="3"/>
      <c r="E2" s="3"/>
      <c r="F2">
        <f aca="true" t="shared" si="2" ref="F2:F33">0.5*(sxx+syy)+0.5*(sxx-syy)*COS(2*teta*3.14/180)-sxy*SIN(2*teta*3.14/180)</f>
        <v>10.37</v>
      </c>
      <c r="G2">
        <f aca="true" t="shared" si="3" ref="G2:G33">0.5*(sxx-syy)*SIN(2*teta*3.14/180)+sxy*COS(2*teta*3.14/180)</f>
        <v>-6.56</v>
      </c>
      <c r="I2" s="15">
        <f>0.5*(sxx+syy)+0.5*(sxx-syy)*COS(2*q*3.14/180)-sxy*SIN(2*q*3.14/180)</f>
        <v>15.446447679824708</v>
      </c>
      <c r="J2" s="59">
        <f>0.5*(sxx-syy)*SIN(2*q*3.14/180)+sxy*COS(2*q*3.14/180)</f>
        <v>0.05793826540640512</v>
      </c>
      <c r="K2" s="60"/>
    </row>
    <row r="3" spans="1:10" ht="12.75">
      <c r="A3">
        <v>5</v>
      </c>
      <c r="B3" s="2">
        <f t="shared" si="0"/>
        <v>0.9961985529198226</v>
      </c>
      <c r="C3" s="2">
        <f t="shared" si="1"/>
        <v>0.08711167063288011</v>
      </c>
      <c r="F3">
        <f t="shared" si="2"/>
        <v>11.482759718631439</v>
      </c>
      <c r="G3">
        <f t="shared" si="3"/>
        <v>-6.165385856963406</v>
      </c>
      <c r="I3">
        <f>0.5*(sxx+syy)+0.5*(sxx-syy)*COS(2*(q+90)*3.14/180)-sxy*SIN(2*(q+90)*3.14/180)</f>
        <v>1.8934686390098872</v>
      </c>
      <c r="J3">
        <f>0.5*(sxx-syy)*SIN(2*(q+90)*3.14/180)+sxy*COS(2*(q+90)*3.14/180)</f>
        <v>-0.04714566276420662</v>
      </c>
    </row>
    <row r="4" spans="1:7" ht="12.75">
      <c r="A4">
        <v>10</v>
      </c>
      <c r="B4" s="2">
        <f t="shared" si="0"/>
        <v>0.9848231136790973</v>
      </c>
      <c r="C4" s="2">
        <f t="shared" si="1"/>
        <v>0.17356104045380674</v>
      </c>
      <c r="F4">
        <f t="shared" si="2"/>
        <v>12.510141568267507</v>
      </c>
      <c r="G4">
        <f t="shared" si="3"/>
        <v>-5.583628993375542</v>
      </c>
    </row>
    <row r="5" spans="1:7" ht="12.75">
      <c r="A5">
        <v>15</v>
      </c>
      <c r="B5" s="2">
        <f t="shared" si="0"/>
        <v>0.9659601685383986</v>
      </c>
      <c r="C5" s="2">
        <f t="shared" si="1"/>
        <v>0.258690844053802</v>
      </c>
      <c r="F5">
        <f t="shared" si="2"/>
        <v>13.420960633828038</v>
      </c>
      <c r="G5">
        <f t="shared" si="3"/>
        <v>-4.832387924806563</v>
      </c>
    </row>
    <row r="6" spans="1:10" ht="12.75">
      <c r="A6">
        <v>20</v>
      </c>
      <c r="B6" s="2">
        <f t="shared" si="0"/>
        <v>0.9397531304731841</v>
      </c>
      <c r="C6" s="2">
        <f t="shared" si="1"/>
        <v>0.34185384854620343</v>
      </c>
      <c r="F6">
        <f t="shared" si="2"/>
        <v>14.187570120479185</v>
      </c>
      <c r="G6">
        <f t="shared" si="3"/>
        <v>-3.934465651850999</v>
      </c>
      <c r="I6" t="s">
        <v>6</v>
      </c>
      <c r="J6">
        <f>(sxx+syy)/2</f>
        <v>8.67</v>
      </c>
    </row>
    <row r="7" spans="1:10" ht="12.75">
      <c r="A7">
        <v>25</v>
      </c>
      <c r="B7" s="2">
        <f t="shared" si="0"/>
        <v>0.90640124882012</v>
      </c>
      <c r="C7" s="2">
        <f t="shared" si="1"/>
        <v>0.42241777440979805</v>
      </c>
      <c r="F7">
        <f t="shared" si="2"/>
        <v>14.786700538158087</v>
      </c>
      <c r="G7">
        <f t="shared" si="3"/>
        <v>-2.9171175030321557</v>
      </c>
      <c r="I7" t="s">
        <v>7</v>
      </c>
      <c r="J7">
        <f>SQRT((sxx-tableaux!$J$6)^2+sxy^2)</f>
        <v>6.776695359834319</v>
      </c>
    </row>
    <row r="8" spans="1:7" ht="12.75">
      <c r="A8">
        <v>30</v>
      </c>
      <c r="B8" s="2">
        <f t="shared" si="0"/>
        <v>0.866158094405463</v>
      </c>
      <c r="C8" s="2">
        <f t="shared" si="1"/>
        <v>0.4997701026431024</v>
      </c>
      <c r="F8">
        <f t="shared" si="2"/>
        <v>15.200166018383728</v>
      </c>
      <c r="G8">
        <f t="shared" si="3"/>
        <v>-1.8112238327568446</v>
      </c>
    </row>
    <row r="9" spans="1:7" ht="12.75">
      <c r="A9">
        <v>35</v>
      </c>
      <c r="B9" s="2">
        <f t="shared" si="0"/>
        <v>0.8193296316729066</v>
      </c>
      <c r="C9" s="2">
        <f t="shared" si="1"/>
        <v>0.5733227316815016</v>
      </c>
      <c r="F9">
        <f t="shared" si="2"/>
        <v>15.415416323974107</v>
      </c>
      <c r="G9">
        <f t="shared" si="3"/>
        <v>-0.6503526860586106</v>
      </c>
    </row>
    <row r="10" spans="1:7" ht="12.75">
      <c r="A10">
        <v>40</v>
      </c>
      <c r="B10" s="2">
        <f t="shared" si="0"/>
        <v>0.7662718924682989</v>
      </c>
      <c r="C10" s="2">
        <f t="shared" si="1"/>
        <v>0.6425164486712008</v>
      </c>
      <c r="F10">
        <f t="shared" si="2"/>
        <v>15.42591779609225</v>
      </c>
      <c r="G10">
        <f t="shared" si="3"/>
        <v>0.5302591182092324</v>
      </c>
    </row>
    <row r="11" spans="1:7" ht="12.75">
      <c r="A11">
        <v>45</v>
      </c>
      <c r="B11" s="2">
        <f t="shared" si="0"/>
        <v>0.7073882691671998</v>
      </c>
      <c r="C11" s="2">
        <f t="shared" si="1"/>
        <v>0.706825181105366</v>
      </c>
      <c r="F11">
        <f t="shared" si="2"/>
        <v>15.231351675441081</v>
      </c>
      <c r="G11">
        <f t="shared" si="3"/>
        <v>1.6947755577617083</v>
      </c>
    </row>
    <row r="12" spans="1:7" ht="12.75">
      <c r="A12">
        <v>50</v>
      </c>
      <c r="B12" s="2">
        <f t="shared" si="0"/>
        <v>0.6431264477253459</v>
      </c>
      <c r="C12" s="2">
        <f t="shared" si="1"/>
        <v>0.7657599964977133</v>
      </c>
      <c r="F12">
        <f t="shared" si="2"/>
        <v>14.837623777810645</v>
      </c>
      <c r="G12">
        <f t="shared" si="3"/>
        <v>2.8078491653549964</v>
      </c>
    </row>
    <row r="13" spans="1:7" ht="12.75">
      <c r="A13">
        <v>55</v>
      </c>
      <c r="B13" s="2">
        <f t="shared" si="0"/>
        <v>0.5739750039697112</v>
      </c>
      <c r="C13" s="2">
        <f t="shared" si="1"/>
        <v>0.818872819684455</v>
      </c>
      <c r="F13">
        <f t="shared" si="2"/>
        <v>14.25668523028835</v>
      </c>
      <c r="G13">
        <f t="shared" si="3"/>
        <v>3.8356939577706166</v>
      </c>
    </row>
    <row r="14" spans="1:7" ht="12.75">
      <c r="A14">
        <v>60</v>
      </c>
      <c r="B14" s="2">
        <f t="shared" si="0"/>
        <v>0.5004596890082058</v>
      </c>
      <c r="C14" s="2">
        <f t="shared" si="1"/>
        <v>0.8657598394923444</v>
      </c>
      <c r="F14">
        <f t="shared" si="2"/>
        <v>13.50616970946455</v>
      </c>
      <c r="G14">
        <f t="shared" si="3"/>
        <v>4.747110967868517</v>
      </c>
    </row>
    <row r="15" spans="1:7" ht="12.75">
      <c r="A15">
        <v>65</v>
      </c>
      <c r="B15" s="2">
        <f t="shared" si="0"/>
        <v>0.42313943199964676</v>
      </c>
      <c r="C15" s="2">
        <f t="shared" si="1"/>
        <v>0.9060645788722879</v>
      </c>
      <c r="F15">
        <f t="shared" si="2"/>
        <v>12.608858192822474</v>
      </c>
      <c r="G15">
        <f t="shared" si="3"/>
        <v>5.514435250942318</v>
      </c>
    </row>
    <row r="16" spans="1:7" ht="12.75">
      <c r="A16">
        <v>70</v>
      </c>
      <c r="B16" s="2">
        <f t="shared" si="0"/>
        <v>0.34260209067452174</v>
      </c>
      <c r="C16" s="2">
        <f t="shared" si="1"/>
        <v>0.9394806051566189</v>
      </c>
      <c r="F16">
        <f t="shared" si="2"/>
        <v>11.591987470127151</v>
      </c>
      <c r="G16">
        <f t="shared" si="3"/>
        <v>6.1143756201610575</v>
      </c>
    </row>
    <row r="17" spans="1:7" ht="12.75">
      <c r="A17">
        <v>75</v>
      </c>
      <c r="B17" s="2">
        <f t="shared" si="0"/>
        <v>0.2594599819148823</v>
      </c>
      <c r="C17" s="2">
        <f t="shared" si="1"/>
        <v>0.965753859834238</v>
      </c>
      <c r="F17">
        <f t="shared" si="2"/>
        <v>10.486423404101387</v>
      </c>
      <c r="G17">
        <f t="shared" si="3"/>
        <v>6.528721621958828</v>
      </c>
    </row>
    <row r="18" spans="1:7" ht="12.75">
      <c r="A18">
        <v>80</v>
      </c>
      <c r="B18" s="2">
        <f t="shared" si="0"/>
        <v>0.17434522637389618</v>
      </c>
      <c r="C18" s="2">
        <f t="shared" si="1"/>
        <v>0.9846845901305833</v>
      </c>
      <c r="F18">
        <f t="shared" si="2"/>
        <v>9.325724035046274</v>
      </c>
      <c r="G18">
        <f t="shared" si="3"/>
        <v>6.7448962920020215</v>
      </c>
    </row>
    <row r="19" spans="1:7" ht="12.75">
      <c r="A19">
        <v>85</v>
      </c>
      <c r="B19" s="2">
        <f t="shared" si="0"/>
        <v>0.08790494252942627</v>
      </c>
      <c r="C19" s="2">
        <f t="shared" si="1"/>
        <v>0.9961288677068335</v>
      </c>
      <c r="F19">
        <f t="shared" si="2"/>
        <v>8.145120967715599</v>
      </c>
      <c r="G19">
        <f t="shared" si="3"/>
        <v>6.756337913505227</v>
      </c>
    </row>
    <row r="20" spans="1:7" ht="12.75">
      <c r="A20">
        <v>90</v>
      </c>
      <c r="B20" s="2">
        <f t="shared" si="0"/>
        <v>0.0007963267107332633</v>
      </c>
      <c r="C20" s="2">
        <f t="shared" si="1"/>
        <v>0.9999996829318346</v>
      </c>
      <c r="F20">
        <f t="shared" si="2"/>
        <v>6.980449959195337</v>
      </c>
      <c r="G20">
        <f t="shared" si="3"/>
        <v>6.562699190090687</v>
      </c>
    </row>
    <row r="21" spans="1:7" ht="12.75">
      <c r="A21">
        <v>95</v>
      </c>
      <c r="B21" s="2">
        <f t="shared" si="0"/>
        <v>-0.08631834349565873</v>
      </c>
      <c r="C21" s="2">
        <f t="shared" si="1"/>
        <v>0.9962676064071166</v>
      </c>
      <c r="F21">
        <f t="shared" si="2"/>
        <v>5.867063168480611</v>
      </c>
      <c r="G21">
        <f t="shared" si="3"/>
        <v>6.16985778754357</v>
      </c>
    </row>
    <row r="22" spans="1:7" ht="12.75">
      <c r="A22">
        <v>100</v>
      </c>
      <c r="B22" s="2">
        <f t="shared" si="0"/>
        <v>-0.17277674447235586</v>
      </c>
      <c r="C22" s="2">
        <f t="shared" si="1"/>
        <v>0.9849610127154954</v>
      </c>
      <c r="F22">
        <f t="shared" si="2"/>
        <v>4.838756085079169</v>
      </c>
      <c r="G22">
        <f t="shared" si="3"/>
        <v>5.589737924481085</v>
      </c>
    </row>
    <row r="23" spans="1:7" ht="12.75">
      <c r="A23">
        <v>105</v>
      </c>
      <c r="B23" s="2">
        <f t="shared" si="0"/>
        <v>-0.257921542147459</v>
      </c>
      <c r="C23" s="2">
        <f t="shared" si="1"/>
        <v>0.9661658646921224</v>
      </c>
      <c r="F23">
        <f t="shared" si="2"/>
        <v>3.9267417084065346</v>
      </c>
      <c r="G23">
        <f t="shared" si="3"/>
        <v>4.839948427331621</v>
      </c>
    </row>
    <row r="24" spans="1:7" ht="12.75">
      <c r="A24">
        <v>110</v>
      </c>
      <c r="B24" s="2">
        <f t="shared" si="0"/>
        <v>-0.34110538963593995</v>
      </c>
      <c r="C24" s="2">
        <f t="shared" si="1"/>
        <v>0.9400250598581474</v>
      </c>
      <c r="F24">
        <f t="shared" si="2"/>
        <v>3.158703115498284</v>
      </c>
      <c r="G24">
        <f t="shared" si="3"/>
        <v>3.9432482360208674</v>
      </c>
    </row>
    <row r="25" spans="1:7" ht="12.75">
      <c r="A25">
        <v>115</v>
      </c>
      <c r="B25" s="2">
        <f t="shared" si="0"/>
        <v>-0.42169584894949186</v>
      </c>
      <c r="C25" s="2">
        <f t="shared" si="1"/>
        <v>0.9067373439859899</v>
      </c>
      <c r="F25">
        <f t="shared" si="2"/>
        <v>2.557953175183693</v>
      </c>
      <c r="G25">
        <f t="shared" si="3"/>
        <v>2.9268555842837376</v>
      </c>
    </row>
    <row r="26" spans="1:7" ht="12.75">
      <c r="A26">
        <v>120</v>
      </c>
      <c r="B26" s="2">
        <f t="shared" si="0"/>
        <v>-0.4990801993556198</v>
      </c>
      <c r="C26" s="2">
        <f t="shared" si="1"/>
        <v>0.8665558000562658</v>
      </c>
      <c r="F26">
        <f t="shared" si="2"/>
        <v>2.142726914565646</v>
      </c>
      <c r="G26">
        <f t="shared" si="3"/>
        <v>1.8216218235858617</v>
      </c>
    </row>
    <row r="27" spans="1:7" ht="12.75">
      <c r="A27">
        <v>125</v>
      </c>
      <c r="B27" s="2">
        <f t="shared" si="0"/>
        <v>-0.5726700958285182</v>
      </c>
      <c r="C27" s="2">
        <f t="shared" si="1"/>
        <v>0.8197859240946722</v>
      </c>
      <c r="F27">
        <f t="shared" si="2"/>
        <v>1.9256280171538487</v>
      </c>
      <c r="G27">
        <f t="shared" si="3"/>
        <v>0.661094968215509</v>
      </c>
    </row>
    <row r="28" spans="1:7" ht="12.75">
      <c r="A28">
        <v>130</v>
      </c>
      <c r="B28" s="2">
        <f t="shared" si="0"/>
        <v>-0.6419060421740327</v>
      </c>
      <c r="C28" s="2">
        <f t="shared" si="1"/>
        <v>0.7667833025180381</v>
      </c>
      <c r="F28">
        <f t="shared" si="2"/>
        <v>1.9132462535211259</v>
      </c>
      <c r="G28">
        <f t="shared" si="3"/>
        <v>-0.5194986135147044</v>
      </c>
    </row>
    <row r="29" spans="1:7" ht="12.75">
      <c r="A29">
        <v>135</v>
      </c>
      <c r="B29" s="2">
        <f t="shared" si="0"/>
        <v>-0.7062616448200052</v>
      </c>
      <c r="C29" s="2">
        <f t="shared" si="1"/>
        <v>0.7079509086484321</v>
      </c>
      <c r="F29">
        <f t="shared" si="2"/>
        <v>2.105957456905691</v>
      </c>
      <c r="G29">
        <f t="shared" si="3"/>
        <v>-1.6843234524425534</v>
      </c>
    </row>
    <row r="30" spans="1:7" ht="12.75">
      <c r="A30">
        <v>140</v>
      </c>
      <c r="B30" s="2">
        <f t="shared" si="0"/>
        <v>-0.7652476149308935</v>
      </c>
      <c r="C30" s="2">
        <f t="shared" si="1"/>
        <v>0.6437360389496449</v>
      </c>
      <c r="F30">
        <f t="shared" si="2"/>
        <v>2.4979121152544828</v>
      </c>
      <c r="G30">
        <f t="shared" si="3"/>
        <v>-2.7980227202397057</v>
      </c>
    </row>
    <row r="31" spans="1:7" ht="12.75">
      <c r="A31">
        <v>145</v>
      </c>
      <c r="B31" s="2">
        <f t="shared" si="0"/>
        <v>-0.8184154884189981</v>
      </c>
      <c r="C31" s="2">
        <f t="shared" si="1"/>
        <v>0.5746269122795179</v>
      </c>
      <c r="F31">
        <f t="shared" si="2"/>
        <v>3.0772129259820797</v>
      </c>
      <c r="G31">
        <f t="shared" si="3"/>
        <v>-3.8267914425400904</v>
      </c>
    </row>
    <row r="32" spans="1:7" ht="12.75">
      <c r="A32">
        <v>150</v>
      </c>
      <c r="B32" s="2">
        <f t="shared" si="0"/>
        <v>-0.8653610355694579</v>
      </c>
      <c r="C32" s="2">
        <f t="shared" si="1"/>
        <v>0.5011489580136382</v>
      </c>
      <c r="F32">
        <f t="shared" si="2"/>
        <v>3.8262759239884447</v>
      </c>
      <c r="G32">
        <f t="shared" si="3"/>
        <v>-4.7394026074460065</v>
      </c>
    </row>
    <row r="33" spans="1:7" ht="12.75">
      <c r="A33">
        <v>155</v>
      </c>
      <c r="B33" s="2">
        <f t="shared" si="0"/>
        <v>-0.9057273343559884</v>
      </c>
      <c r="C33" s="2">
        <f t="shared" si="1"/>
        <v>0.42386082126140845</v>
      </c>
      <c r="F33">
        <f t="shared" si="2"/>
        <v>4.72236422133771</v>
      </c>
      <c r="G33">
        <f t="shared" si="3"/>
        <v>-5.508155023147529</v>
      </c>
    </row>
    <row r="34" spans="1:7" ht="12.75">
      <c r="A34">
        <v>160</v>
      </c>
      <c r="B34" s="2">
        <f aca="true" t="shared" si="4" ref="B34:B65">COS(3.14*teta/180)</f>
        <v>-0.9392074840812698</v>
      </c>
      <c r="C34" s="2">
        <f aca="true" t="shared" si="5" ref="C34:C65">SIN(3.14*teta/180)</f>
        <v>0.3433501155464075</v>
      </c>
      <c r="F34">
        <f aca="true" t="shared" si="6" ref="F34:F65">0.5*(sxx+syy)+0.5*(sxx-syy)*COS(2*teta*3.14/180)-sxy*SIN(2*teta*3.14/180)</f>
        <v>5.738278157585142</v>
      </c>
      <c r="G34">
        <f aca="true" t="shared" si="7" ref="G34:G65">0.5*(sxx-syy)*SIN(2*teta*3.14/180)+sxy*COS(2*teta*3.14/180)</f>
        <v>-6.10971415360061</v>
      </c>
    </row>
    <row r="35" spans="1:7" ht="12.75">
      <c r="A35">
        <v>165</v>
      </c>
      <c r="B35" s="2">
        <f t="shared" si="4"/>
        <v>-0.9655469387104683</v>
      </c>
      <c r="C35" s="2">
        <f t="shared" si="5"/>
        <v>0.2602289552429616</v>
      </c>
      <c r="F35">
        <f t="shared" si="6"/>
        <v>6.843180912086247</v>
      </c>
      <c r="G35">
        <f t="shared" si="7"/>
        <v>-6.525820409728876</v>
      </c>
    </row>
    <row r="36" spans="1:7" ht="12.75">
      <c r="A36">
        <v>170</v>
      </c>
      <c r="B36" s="2">
        <f t="shared" si="4"/>
        <v>-0.9845454421577965</v>
      </c>
      <c r="C36" s="2">
        <f t="shared" si="5"/>
        <v>0.1751293017353433</v>
      </c>
      <c r="F36">
        <f t="shared" si="6"/>
        <v>8.003534517839606</v>
      </c>
      <c r="G36">
        <f t="shared" si="7"/>
        <v>-6.7438433968389795</v>
      </c>
    </row>
    <row r="37" spans="1:7" ht="12.75">
      <c r="A37">
        <v>175</v>
      </c>
      <c r="B37" s="2">
        <f t="shared" si="4"/>
        <v>-0.9960585508123393</v>
      </c>
      <c r="C37" s="2">
        <f t="shared" si="5"/>
        <v>0.08869815868225528</v>
      </c>
      <c r="F37">
        <f t="shared" si="6"/>
        <v>9.184117865312059</v>
      </c>
      <c r="G37">
        <f t="shared" si="7"/>
        <v>-6.75716529474949</v>
      </c>
    </row>
    <row r="38" spans="1:7" ht="12.75">
      <c r="A38">
        <v>180</v>
      </c>
      <c r="B38" s="2">
        <f t="shared" si="4"/>
        <v>-0.9999987317275395</v>
      </c>
      <c r="C38" s="2">
        <f t="shared" si="5"/>
        <v>0.0015926529164868282</v>
      </c>
      <c r="F38">
        <f t="shared" si="6"/>
        <v>10.349095795989752</v>
      </c>
      <c r="G38">
        <f t="shared" si="7"/>
        <v>-6.565381733600075</v>
      </c>
    </row>
    <row r="39" spans="1:7" ht="12.75">
      <c r="A39">
        <v>185</v>
      </c>
      <c r="B39" s="2">
        <f t="shared" si="4"/>
        <v>-0.9963360281249263</v>
      </c>
      <c r="C39" s="2">
        <f t="shared" si="5"/>
        <v>-0.08552496162083942</v>
      </c>
      <c r="F39">
        <f t="shared" si="6"/>
        <v>11.463106834632155</v>
      </c>
      <c r="G39">
        <f t="shared" si="7"/>
        <v>-6.174314068002302</v>
      </c>
    </row>
    <row r="40" spans="1:7" ht="12.75">
      <c r="A40">
        <v>190</v>
      </c>
      <c r="B40" s="2">
        <f t="shared" si="4"/>
        <v>-0.9850982871523309</v>
      </c>
      <c r="C40" s="2">
        <f t="shared" si="5"/>
        <v>-0.17199233892689444</v>
      </c>
      <c r="F40">
        <f t="shared" si="6"/>
        <v>12.492336543451867</v>
      </c>
      <c r="G40">
        <f t="shared" si="7"/>
        <v>-5.595832676965282</v>
      </c>
    </row>
    <row r="41" spans="1:7" ht="12.75">
      <c r="A41">
        <v>195</v>
      </c>
      <c r="B41" s="2">
        <f t="shared" si="4"/>
        <v>-0.9663709481649697</v>
      </c>
      <c r="C41" s="2">
        <f t="shared" si="5"/>
        <v>-0.257152076683696</v>
      </c>
      <c r="F41">
        <f t="shared" si="6"/>
        <v>13.405543917871167</v>
      </c>
      <c r="G41">
        <f t="shared" si="7"/>
        <v>-4.847496653110076</v>
      </c>
    </row>
    <row r="42" spans="1:7" ht="12.75">
      <c r="A42">
        <v>200</v>
      </c>
      <c r="B42" s="2">
        <f t="shared" si="4"/>
        <v>-0.9402963931390685</v>
      </c>
      <c r="C42" s="2">
        <f t="shared" si="5"/>
        <v>-0.34035671441835597</v>
      </c>
      <c r="F42">
        <f t="shared" si="6"/>
        <v>14.175009668872125</v>
      </c>
      <c r="G42">
        <f t="shared" si="7"/>
        <v>-3.9520208179644527</v>
      </c>
    </row>
    <row r="43" spans="1:7" ht="12.75">
      <c r="A43">
        <v>205</v>
      </c>
      <c r="B43" s="2">
        <f t="shared" si="4"/>
        <v>-0.9070728641567675</v>
      </c>
      <c r="C43" s="2">
        <f t="shared" si="5"/>
        <v>-0.42097365607652754</v>
      </c>
      <c r="F43">
        <f t="shared" si="6"/>
        <v>14.777377607993198</v>
      </c>
      <c r="G43">
        <f t="shared" si="7"/>
        <v>-2.936586241434649</v>
      </c>
    </row>
    <row r="44" spans="1:7" ht="12.75">
      <c r="A44">
        <v>210</v>
      </c>
      <c r="B44" s="2">
        <f t="shared" si="4"/>
        <v>-0.8669529561925531</v>
      </c>
      <c r="C44" s="2">
        <f t="shared" si="5"/>
        <v>-0.4983899795832508</v>
      </c>
      <c r="F44">
        <f t="shared" si="6"/>
        <v>15.194363595763587</v>
      </c>
      <c r="G44">
        <f t="shared" si="7"/>
        <v>-1.8320151937892954</v>
      </c>
    </row>
    <row r="45" spans="1:7" ht="12.75">
      <c r="A45">
        <v>215</v>
      </c>
      <c r="B45" s="2">
        <f t="shared" si="4"/>
        <v>-0.8202416966603996</v>
      </c>
      <c r="C45" s="2">
        <f t="shared" si="5"/>
        <v>-0.5720170968246221</v>
      </c>
      <c r="F45">
        <f t="shared" si="6"/>
        <v>15.413310534315698</v>
      </c>
      <c r="G45">
        <f t="shared" si="7"/>
        <v>-0.6718355734753161</v>
      </c>
    </row>
    <row r="46" spans="1:7" ht="12.75">
      <c r="A46">
        <v>220</v>
      </c>
      <c r="B46" s="2">
        <f t="shared" si="4"/>
        <v>-0.7672942263226272</v>
      </c>
      <c r="C46" s="2">
        <f t="shared" si="5"/>
        <v>-0.6412952286209223</v>
      </c>
      <c r="F46">
        <f t="shared" si="6"/>
        <v>15.427572558056099</v>
      </c>
      <c r="G46">
        <f t="shared" si="7"/>
        <v>0.5087367910886096</v>
      </c>
    </row>
    <row r="47" spans="1:7" ht="12.75">
      <c r="A47">
        <v>225</v>
      </c>
      <c r="B47" s="2">
        <f t="shared" si="4"/>
        <v>-0.7085130991922731</v>
      </c>
      <c r="C47" s="2">
        <f t="shared" si="5"/>
        <v>-0.7056976606684765</v>
      </c>
      <c r="F47">
        <f t="shared" si="6"/>
        <v>15.236716760758762</v>
      </c>
      <c r="G47">
        <f t="shared" si="7"/>
        <v>1.6738670747612985</v>
      </c>
    </row>
    <row r="48" spans="1:7" ht="12.75">
      <c r="A48">
        <v>230</v>
      </c>
      <c r="B48" s="2">
        <f t="shared" si="4"/>
        <v>-0.6443452219575347</v>
      </c>
      <c r="C48" s="2">
        <f t="shared" si="5"/>
        <v>-0.7647347480927589</v>
      </c>
      <c r="F48">
        <f t="shared" si="6"/>
        <v>14.846536335902217</v>
      </c>
      <c r="G48">
        <f t="shared" si="7"/>
        <v>2.78818917781409</v>
      </c>
    </row>
    <row r="49" spans="1:7" ht="12.75">
      <c r="A49">
        <v>235</v>
      </c>
      <c r="B49" s="2">
        <f t="shared" si="4"/>
        <v>-0.5752784561975235</v>
      </c>
      <c r="C49" s="2">
        <f t="shared" si="5"/>
        <v>-0.8179576381665459</v>
      </c>
      <c r="F49">
        <f t="shared" si="6"/>
        <v>14.26887473139185</v>
      </c>
      <c r="G49">
        <f t="shared" si="7"/>
        <v>3.81787922048116</v>
      </c>
    </row>
    <row r="50" spans="1:7" ht="12.75">
      <c r="A50">
        <v>240</v>
      </c>
      <c r="B50" s="2">
        <f t="shared" si="4"/>
        <v>-0.5018379092223095</v>
      </c>
      <c r="C50" s="2">
        <f t="shared" si="5"/>
        <v>-0.8649616828896994</v>
      </c>
      <c r="F50">
        <f t="shared" si="6"/>
        <v>13.521266156234859</v>
      </c>
      <c r="G50">
        <f t="shared" si="7"/>
        <v>4.731682225315881</v>
      </c>
    </row>
    <row r="51" spans="1:7" ht="12.75">
      <c r="A51">
        <v>245</v>
      </c>
      <c r="B51" s="2">
        <f t="shared" si="4"/>
        <v>-0.4245819417376246</v>
      </c>
      <c r="C51" s="2">
        <f t="shared" si="5"/>
        <v>-0.9053895154850803</v>
      </c>
      <c r="F51">
        <f t="shared" si="6"/>
        <v>12.626403351146628</v>
      </c>
      <c r="G51">
        <f t="shared" si="7"/>
        <v>5.501860823670089</v>
      </c>
    </row>
    <row r="52" spans="1:7" ht="12.75">
      <c r="A52">
        <v>250</v>
      </c>
      <c r="B52" s="2">
        <f t="shared" si="4"/>
        <v>-0.3440979226875114</v>
      </c>
      <c r="C52" s="2">
        <f t="shared" si="5"/>
        <v>-0.9389337674203327</v>
      </c>
      <c r="F52">
        <f t="shared" si="6"/>
        <v>11.611448778258426</v>
      </c>
      <c r="G52">
        <f t="shared" si="7"/>
        <v>6.1050371894757545</v>
      </c>
    </row>
    <row r="53" spans="1:7" ht="12.75">
      <c r="A53">
        <v>255</v>
      </c>
      <c r="B53" s="2">
        <f t="shared" si="4"/>
        <v>-0.26099776355040627</v>
      </c>
      <c r="C53" s="2">
        <f t="shared" si="5"/>
        <v>-0.9653394052983055</v>
      </c>
      <c r="F53">
        <f t="shared" si="6"/>
        <v>10.50721013791744</v>
      </c>
      <c r="G53">
        <f t="shared" si="7"/>
        <v>6.522902644462309</v>
      </c>
    </row>
    <row r="54" spans="1:7" ht="12.75">
      <c r="A54">
        <v>260</v>
      </c>
      <c r="B54" s="2">
        <f t="shared" si="4"/>
        <v>-0.17591326604093807</v>
      </c>
      <c r="C54" s="2">
        <f t="shared" si="5"/>
        <v>-0.9844056698489755</v>
      </c>
      <c r="F54">
        <f t="shared" si="6"/>
        <v>9.347205238754887</v>
      </c>
      <c r="G54">
        <f t="shared" si="7"/>
        <v>6.74277339561422</v>
      </c>
    </row>
    <row r="55" spans="1:7" ht="12.75">
      <c r="A55">
        <v>265</v>
      </c>
      <c r="B55" s="2">
        <f t="shared" si="4"/>
        <v>-0.0894913185883583</v>
      </c>
      <c r="C55" s="2">
        <f t="shared" si="5"/>
        <v>-0.9959876022809305</v>
      </c>
      <c r="F55">
        <f t="shared" si="6"/>
        <v>8.166644605743329</v>
      </c>
      <c r="G55">
        <f t="shared" si="7"/>
        <v>6.757975536140442</v>
      </c>
    </row>
    <row r="56" spans="1:7" ht="12.75">
      <c r="A56">
        <v>270</v>
      </c>
      <c r="B56" s="2">
        <f t="shared" si="4"/>
        <v>-0.0023889781122815386</v>
      </c>
      <c r="C56" s="2">
        <f t="shared" si="5"/>
        <v>-0.999997146387718</v>
      </c>
      <c r="F56">
        <f t="shared" si="6"/>
        <v>7.001362707927075</v>
      </c>
      <c r="G56">
        <f t="shared" si="7"/>
        <v>6.568047623723776</v>
      </c>
    </row>
    <row r="57" spans="1:7" ht="12.75">
      <c r="A57">
        <v>275</v>
      </c>
      <c r="B57" s="2">
        <f t="shared" si="4"/>
        <v>0.08473152551153519</v>
      </c>
      <c r="C57" s="2">
        <f t="shared" si="5"/>
        <v>-0.9964038180298629</v>
      </c>
      <c r="F57">
        <f t="shared" si="6"/>
        <v>5.886730247096029</v>
      </c>
      <c r="G57">
        <f t="shared" si="7"/>
        <v>6.178754687036043</v>
      </c>
    </row>
    <row r="58" spans="1:7" ht="12.75">
      <c r="A58">
        <v>280</v>
      </c>
      <c r="B58" s="2">
        <f t="shared" si="4"/>
        <v>0.17120782431484233</v>
      </c>
      <c r="C58" s="2">
        <f t="shared" si="5"/>
        <v>-0.9852349369025533</v>
      </c>
      <c r="F58">
        <f t="shared" si="6"/>
        <v>4.856580523545446</v>
      </c>
      <c r="G58">
        <f t="shared" si="7"/>
        <v>5.601913235368526</v>
      </c>
    </row>
    <row r="59" spans="1:7" ht="12.75">
      <c r="A59">
        <v>285</v>
      </c>
      <c r="B59" s="2">
        <f t="shared" si="4"/>
        <v>0.2563824481504591</v>
      </c>
      <c r="C59" s="2">
        <f t="shared" si="5"/>
        <v>-0.9665754188268897</v>
      </c>
      <c r="F59">
        <f t="shared" si="6"/>
        <v>3.942182467770998</v>
      </c>
      <c r="G59">
        <f t="shared" si="7"/>
        <v>4.855032582995512</v>
      </c>
    </row>
    <row r="60" spans="1:7" ht="12.75">
      <c r="A60">
        <v>290</v>
      </c>
      <c r="B60" s="2">
        <f t="shared" si="4"/>
        <v>0.3396078233682144</v>
      </c>
      <c r="C60" s="2">
        <f t="shared" si="5"/>
        <v>-0.9405671301438849</v>
      </c>
      <c r="F60">
        <f t="shared" si="6"/>
        <v>3.1712915104617796</v>
      </c>
      <c r="G60">
        <f t="shared" si="7"/>
        <v>3.9607833754297004</v>
      </c>
    </row>
    <row r="61" spans="1:7" ht="12.75">
      <c r="A61">
        <v>295</v>
      </c>
      <c r="B61" s="2">
        <f t="shared" si="4"/>
        <v>0.4202511962488735</v>
      </c>
      <c r="C61" s="2">
        <f t="shared" si="5"/>
        <v>-0.9074078091196872</v>
      </c>
      <c r="F61">
        <f t="shared" si="6"/>
        <v>2.5673071004675627</v>
      </c>
      <c r="G61">
        <f t="shared" si="7"/>
        <v>2.946309449802646</v>
      </c>
    </row>
    <row r="62" spans="1:7" ht="12.75">
      <c r="A62">
        <v>300</v>
      </c>
      <c r="B62" s="2">
        <f t="shared" si="4"/>
        <v>0.49769944376368924</v>
      </c>
      <c r="C62" s="2">
        <f t="shared" si="5"/>
        <v>-0.8673495625624736</v>
      </c>
      <c r="F62">
        <f t="shared" si="6"/>
        <v>2.148562443248519</v>
      </c>
      <c r="G62">
        <f t="shared" si="7"/>
        <v>1.8424039170038882</v>
      </c>
    </row>
    <row r="63" spans="1:7" ht="12.75">
      <c r="A63">
        <v>305</v>
      </c>
      <c r="B63" s="2">
        <f t="shared" si="4"/>
        <v>0.5713637350839029</v>
      </c>
      <c r="C63" s="2">
        <f t="shared" si="5"/>
        <v>-0.820696949081067</v>
      </c>
      <c r="F63">
        <f t="shared" si="6"/>
        <v>1.927768018924838</v>
      </c>
      <c r="G63">
        <f t="shared" si="7"/>
        <v>0.6825744745940119</v>
      </c>
    </row>
    <row r="64" spans="1:7" ht="12.75">
      <c r="A64">
        <v>310</v>
      </c>
      <c r="B64" s="2">
        <f t="shared" si="4"/>
        <v>0.6406840083992087</v>
      </c>
      <c r="C64" s="2">
        <f t="shared" si="5"/>
        <v>-0.767804663558071</v>
      </c>
      <c r="F64">
        <f t="shared" si="6"/>
        <v>1.911625771253024</v>
      </c>
      <c r="G64">
        <f t="shared" si="7"/>
        <v>-0.49797367822879157</v>
      </c>
    </row>
    <row r="65" spans="1:7" ht="12.75">
      <c r="A65">
        <v>315</v>
      </c>
      <c r="B65" s="2">
        <f t="shared" si="4"/>
        <v>0.7051332290084228</v>
      </c>
      <c r="C65" s="2">
        <f t="shared" si="5"/>
        <v>-0.7090748404422168</v>
      </c>
      <c r="F65">
        <f t="shared" si="6"/>
        <v>2.1006256783488313</v>
      </c>
      <c r="G65">
        <f t="shared" si="7"/>
        <v>-1.6634064512410225</v>
      </c>
    </row>
    <row r="66" spans="1:7" ht="12.75">
      <c r="A66">
        <v>320</v>
      </c>
      <c r="B66" s="2">
        <f aca="true" t="shared" si="8" ref="B66:B74">COS(3.14*teta/180)</f>
        <v>0.7642213963085372</v>
      </c>
      <c r="C66" s="2">
        <f aca="true" t="shared" si="9" ref="C66:C74">SIN(3.14*teta/180)</f>
        <v>-0.6449539963627092</v>
      </c>
      <c r="F66">
        <f aca="true" t="shared" si="10" ref="F66:F74">0.5*(sxx+syy)+0.5*(sxx-syy)*COS(2*teta*3.14/180)-sxy*SIN(2*teta*3.14/180)</f>
        <v>2.4890308800029572</v>
      </c>
      <c r="G66">
        <f aca="true" t="shared" si="11" ref="G66:G74">0.5*(sxx-syy)*SIN(2*teta*3.14/180)+sxy*COS(2*teta*3.14/180)</f>
        <v>-2.7783485630213827</v>
      </c>
    </row>
    <row r="67" spans="1:7" ht="12.75">
      <c r="A67">
        <v>325</v>
      </c>
      <c r="B67" s="2">
        <f t="shared" si="8"/>
        <v>0.8174992692174389</v>
      </c>
      <c r="C67" s="2">
        <f t="shared" si="9"/>
        <v>-0.575929635310559</v>
      </c>
      <c r="F67">
        <f t="shared" si="10"/>
        <v>3.0650518130314888</v>
      </c>
      <c r="G67">
        <f t="shared" si="11"/>
        <v>-3.808957314200094</v>
      </c>
    </row>
    <row r="68" spans="1:7" ht="12.75">
      <c r="A68">
        <v>330</v>
      </c>
      <c r="B68" s="2">
        <f t="shared" si="8"/>
        <v>0.8645617817063134</v>
      </c>
      <c r="C68" s="2">
        <f t="shared" si="9"/>
        <v>-0.50252654219733</v>
      </c>
      <c r="F68">
        <f t="shared" si="10"/>
        <v>3.8112040689963678</v>
      </c>
      <c r="G68">
        <f t="shared" si="11"/>
        <v>-4.723949841061244</v>
      </c>
    </row>
    <row r="69" spans="1:7" ht="12.75">
      <c r="A69">
        <v>335</v>
      </c>
      <c r="B69" s="2">
        <f t="shared" si="8"/>
        <v>0.905051122473787</v>
      </c>
      <c r="C69" s="2">
        <f t="shared" si="9"/>
        <v>-0.42530279297100565</v>
      </c>
      <c r="F69">
        <f t="shared" si="10"/>
        <v>4.704839111963864</v>
      </c>
      <c r="G69">
        <f t="shared" si="11"/>
        <v>-5.495552668475526</v>
      </c>
    </row>
    <row r="70" spans="1:7" ht="12.75">
      <c r="A70">
        <v>340</v>
      </c>
      <c r="B70" s="2">
        <f t="shared" si="8"/>
        <v>0.9386594553473822</v>
      </c>
      <c r="C70" s="2">
        <f t="shared" si="9"/>
        <v>-0.3448455116236195</v>
      </c>
      <c r="F70">
        <f t="shared" si="10"/>
        <v>5.718831747014988</v>
      </c>
      <c r="G70">
        <f t="shared" si="11"/>
        <v>-6.100344739649834</v>
      </c>
    </row>
    <row r="71" spans="1:7" ht="12.75">
      <c r="A71">
        <v>345</v>
      </c>
      <c r="B71" s="2">
        <f t="shared" si="8"/>
        <v>0.9651312597293543</v>
      </c>
      <c r="C71" s="2">
        <f t="shared" si="9"/>
        <v>-0.26176640634968723</v>
      </c>
      <c r="F71">
        <f t="shared" si="10"/>
        <v>6.822403472244911</v>
      </c>
      <c r="G71">
        <f t="shared" si="11"/>
        <v>-6.519968333560166</v>
      </c>
    </row>
    <row r="72" spans="1:7" ht="12.75">
      <c r="A72">
        <v>350</v>
      </c>
      <c r="B72" s="2">
        <f t="shared" si="8"/>
        <v>0.9842652732927549</v>
      </c>
      <c r="C72" s="2">
        <f t="shared" si="9"/>
        <v>-0.17669711879354022</v>
      </c>
      <c r="F72">
        <f t="shared" si="10"/>
        <v>7.982056722412123</v>
      </c>
      <c r="G72">
        <f t="shared" si="11"/>
        <v>-6.7416862910418525</v>
      </c>
    </row>
    <row r="73" spans="1:7" ht="12.75">
      <c r="A73">
        <v>355</v>
      </c>
      <c r="B73" s="2">
        <f t="shared" si="8"/>
        <v>0.995916022157598</v>
      </c>
      <c r="C73" s="2">
        <f t="shared" si="9"/>
        <v>-0.09028442174476625</v>
      </c>
      <c r="F73">
        <f t="shared" si="10"/>
        <v>9.162591646417699</v>
      </c>
      <c r="G73">
        <f t="shared" si="11"/>
        <v>-6.758768635622875</v>
      </c>
    </row>
    <row r="74" spans="1:7" ht="12.75">
      <c r="A74">
        <v>360</v>
      </c>
      <c r="B74" s="2">
        <f t="shared" si="8"/>
        <v>0.9999949269133752</v>
      </c>
      <c r="C74" s="2">
        <f t="shared" si="9"/>
        <v>-0.0031853017931379904</v>
      </c>
      <c r="F74">
        <f t="shared" si="10"/>
        <v>10.328174555582656</v>
      </c>
      <c r="G74">
        <f t="shared" si="11"/>
        <v>-6.5706968536996335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ACCESMAD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Baudoux</dc:creator>
  <cp:keywords/>
  <dc:description/>
  <cp:lastModifiedBy>Pierre Baudoux</cp:lastModifiedBy>
  <dcterms:created xsi:type="dcterms:W3CDTF">2012-10-29T23:36:41Z</dcterms:created>
  <dcterms:modified xsi:type="dcterms:W3CDTF">2013-09-24T18:44:33Z</dcterms:modified>
  <cp:category/>
  <cp:version/>
  <cp:contentType/>
  <cp:contentStatus/>
</cp:coreProperties>
</file>