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7680" activeTab="1"/>
  </bookViews>
  <sheets>
    <sheet name="charge" sheetId="1" r:id="rId1"/>
    <sheet name="décharge" sheetId="2" r:id="rId2"/>
    <sheet name="Feuil3" sheetId="3" r:id="rId3"/>
  </sheets>
  <definedNames>
    <definedName name="t">'décharge'!$A$9:$A$100</definedName>
  </definedNames>
  <calcPr fullCalcOnLoad="1"/>
</workbook>
</file>

<file path=xl/sharedStrings.xml><?xml version="1.0" encoding="utf-8"?>
<sst xmlns="http://schemas.openxmlformats.org/spreadsheetml/2006/main" count="35" uniqueCount="20">
  <si>
    <r>
      <t>C(</t>
    </r>
    <r>
      <rPr>
        <sz val="10"/>
        <rFont val="Symbol"/>
        <family val="1"/>
      </rPr>
      <t>m</t>
    </r>
    <r>
      <rPr>
        <sz val="10"/>
        <rFont val="Arial"/>
        <family val="0"/>
      </rPr>
      <t>F)=</t>
    </r>
  </si>
  <si>
    <t>L(H)=</t>
  </si>
  <si>
    <t>i(mA)</t>
  </si>
  <si>
    <t>uc(V)</t>
  </si>
  <si>
    <t>t(s)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</si>
  <si>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(mJ)</t>
    </r>
  </si>
  <si>
    <r>
      <t>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(mJ)</t>
    </r>
  </si>
  <si>
    <t>R(ohms)=</t>
  </si>
  <si>
    <t>E(V)=</t>
  </si>
  <si>
    <r>
      <t>E</t>
    </r>
    <r>
      <rPr>
        <vertAlign val="subscript"/>
        <sz val="10"/>
        <rFont val="Arial"/>
        <family val="0"/>
      </rPr>
      <t>T(mJ)</t>
    </r>
  </si>
  <si>
    <r>
      <t>a=</t>
    </r>
    <r>
      <rPr>
        <sz val="8"/>
        <color indexed="10"/>
        <rFont val="Arial"/>
        <family val="2"/>
      </rPr>
      <t>(R/2),(C/L)</t>
    </r>
    <r>
      <rPr>
        <vertAlign val="superscript"/>
        <sz val="8"/>
        <color indexed="10"/>
        <rFont val="Arial"/>
        <family val="2"/>
      </rPr>
      <t>0,5</t>
    </r>
  </si>
  <si>
    <r>
      <t>w</t>
    </r>
    <r>
      <rPr>
        <sz val="10"/>
        <color indexed="9"/>
        <rFont val="Arial"/>
        <family val="0"/>
      </rPr>
      <t>o=</t>
    </r>
  </si>
  <si>
    <r>
      <t>(1-</t>
    </r>
    <r>
      <rPr>
        <sz val="10"/>
        <color indexed="9"/>
        <rFont val="Symbol"/>
        <family val="1"/>
      </rPr>
      <t>a</t>
    </r>
    <r>
      <rPr>
        <vertAlign val="superscript"/>
        <sz val="10"/>
        <color indexed="9"/>
        <rFont val="Symbol"/>
        <family val="1"/>
      </rPr>
      <t>2</t>
    </r>
    <r>
      <rPr>
        <sz val="10"/>
        <color indexed="9"/>
        <rFont val="Arial"/>
        <family val="0"/>
      </rPr>
      <t>)^0,5=</t>
    </r>
  </si>
  <si>
    <r>
      <t>(</t>
    </r>
    <r>
      <rPr>
        <sz val="10"/>
        <color indexed="9"/>
        <rFont val="Symbol"/>
        <family val="1"/>
      </rPr>
      <t>a</t>
    </r>
    <r>
      <rPr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0"/>
      </rPr>
      <t>-1)^0,5=</t>
    </r>
  </si>
  <si>
    <r>
      <t xml:space="preserve">             </t>
    </r>
    <r>
      <rPr>
        <b/>
        <sz val="12"/>
        <color indexed="10"/>
        <rFont val="Arial"/>
        <family val="2"/>
      </rPr>
      <t xml:space="preserve"> CIRCUIT RLC LIBRE </t>
    </r>
  </si>
  <si>
    <r>
      <t xml:space="preserve">              </t>
    </r>
    <r>
      <rPr>
        <b/>
        <sz val="10"/>
        <rFont val="Arial"/>
        <family val="2"/>
      </rPr>
      <t xml:space="preserve"> décharge du condensateur</t>
    </r>
  </si>
  <si>
    <t>1-sélectionner les paramètres R,L,C,E</t>
  </si>
  <si>
    <t>PB 2008</t>
  </si>
  <si>
    <r>
      <t xml:space="preserve">              </t>
    </r>
    <r>
      <rPr>
        <b/>
        <sz val="10"/>
        <rFont val="Arial"/>
        <family val="2"/>
      </rPr>
      <t xml:space="preserve"> charge du condensateur</t>
    </r>
  </si>
  <si>
    <t xml:space="preserve">    1-sélectionner les paramètres R,L,C,E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</si>
</sst>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7">
    <font>
      <sz val="10"/>
      <name val="Arial"/>
      <family val="0"/>
    </font>
    <font>
      <sz val="10"/>
      <name val="Symbol"/>
      <family val="1"/>
    </font>
    <font>
      <sz val="9"/>
      <name val="Arial"/>
      <family val="0"/>
    </font>
    <font>
      <vertAlign val="subscript"/>
      <sz val="10"/>
      <name val="Arial"/>
      <family val="2"/>
    </font>
    <font>
      <b/>
      <sz val="9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Symbol"/>
      <family val="1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sz val="10"/>
      <color indexed="10"/>
      <name val="Arial"/>
      <family val="0"/>
    </font>
    <font>
      <sz val="10"/>
      <color indexed="9"/>
      <name val="Symbol"/>
      <family val="1"/>
    </font>
    <font>
      <sz val="10"/>
      <color indexed="9"/>
      <name val="Arial"/>
      <family val="0"/>
    </font>
    <font>
      <vertAlign val="superscript"/>
      <sz val="10"/>
      <color indexed="9"/>
      <name val="Symbol"/>
      <family val="1"/>
    </font>
    <font>
      <vertAlign val="superscript"/>
      <sz val="10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0" fillId="8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 horizontal="right"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2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tension aux bornes de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charge!$A$10:$A$99</c:f>
              <c:numCache/>
            </c:numRef>
          </c:xVal>
          <c:yVal>
            <c:numRef>
              <c:f>charge!$B$10:$B$99</c:f>
              <c:numCache/>
            </c:numRef>
          </c:yVal>
          <c:smooth val="1"/>
        </c:ser>
        <c:axId val="64651403"/>
        <c:axId val="44991716"/>
      </c:scatterChart>
      <c:valAx>
        <c:axId val="6465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44991716"/>
        <c:crosses val="autoZero"/>
        <c:crossBetween val="midCat"/>
        <c:dispUnits/>
      </c:valAx>
      <c:valAx>
        <c:axId val="4499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646514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intensité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charge!$C$9</c:f>
              <c:strCache>
                <c:ptCount val="1"/>
                <c:pt idx="0">
                  <c:v>i(mA)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charge!$A$10:$A$98</c:f>
              <c:numCache/>
            </c:numRef>
          </c:xVal>
          <c:yVal>
            <c:numRef>
              <c:f>charge!$C$10:$C$98</c:f>
              <c:numCache/>
            </c:numRef>
          </c:yVal>
          <c:smooth val="1"/>
        </c:ser>
        <c:axId val="2272261"/>
        <c:axId val="20450350"/>
      </c:scatterChart>
      <c:valAx>
        <c:axId val="2272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20450350"/>
        <c:crosses val="autoZero"/>
        <c:crossBetween val="midCat"/>
        <c:dispUnits/>
      </c:valAx>
      <c:valAx>
        <c:axId val="204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2272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Energies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charge!$D$9</c:f>
              <c:strCache>
                <c:ptCount val="1"/>
                <c:pt idx="0">
                  <c:v>EL(mJ)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charge!$A$10:$A$98</c:f>
              <c:numCache/>
            </c:numRef>
          </c:xVal>
          <c:yVal>
            <c:numRef>
              <c:f>charge!$D$10:$D$98</c:f>
              <c:numCache/>
            </c:numRef>
          </c:yVal>
          <c:smooth val="1"/>
        </c:ser>
        <c:ser>
          <c:idx val="1"/>
          <c:order val="1"/>
          <c:tx>
            <c:strRef>
              <c:f>charge!$E$9</c:f>
              <c:strCache>
                <c:ptCount val="1"/>
                <c:pt idx="0">
                  <c:v>EC(mJ)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charge!$A$10:$A$98</c:f>
              <c:numCache/>
            </c:numRef>
          </c:xVal>
          <c:yVal>
            <c:numRef>
              <c:f>charge!$E$10:$E$98</c:f>
              <c:numCache/>
            </c:numRef>
          </c:yVal>
          <c:smooth val="1"/>
        </c:ser>
        <c:ser>
          <c:idx val="2"/>
          <c:order val="2"/>
          <c:tx>
            <c:strRef>
              <c:f>charge!$F$9</c:f>
              <c:strCache>
                <c:ptCount val="1"/>
                <c:pt idx="0">
                  <c:v>ET(mJ)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charge!$A$10:$A$98</c:f>
              <c:numCache/>
            </c:numRef>
          </c:xVal>
          <c:yVal>
            <c:numRef>
              <c:f>charge!$F$10:$F$98</c:f>
              <c:numCache/>
            </c:numRef>
          </c:yVal>
          <c:smooth val="1"/>
        </c:ser>
        <c:axId val="49835423"/>
        <c:axId val="45865624"/>
      </c:scatterChart>
      <c:valAx>
        <c:axId val="49835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crossBetween val="midCat"/>
        <c:dispUnits/>
      </c:valAx>
      <c:valAx>
        <c:axId val="4586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Tension aux bornes de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décharge!$B$9</c:f>
              <c:strCache>
                <c:ptCount val="1"/>
                <c:pt idx="0">
                  <c:v>uc(V)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décharge!$A$10:$A$100</c:f>
              <c:numCache/>
            </c:numRef>
          </c:xVal>
          <c:yVal>
            <c:numRef>
              <c:f>décharge!$B$10:$B$100</c:f>
              <c:numCache/>
            </c:numRef>
          </c:yVal>
          <c:smooth val="1"/>
        </c:ser>
        <c:axId val="10137433"/>
        <c:axId val="24128034"/>
      </c:scatterChart>
      <c:valAx>
        <c:axId val="1013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128034"/>
        <c:crosses val="autoZero"/>
        <c:crossBetween val="midCat"/>
        <c:dispUnits/>
        <c:minorUnit val="0.002"/>
      </c:valAx>
      <c:valAx>
        <c:axId val="2412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137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Intensité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décharge!$C$9</c:f>
              <c:strCache>
                <c:ptCount val="1"/>
                <c:pt idx="0">
                  <c:v>i(mA)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décharge!$A$10:$A$100</c:f>
              <c:numCache/>
            </c:numRef>
          </c:xVal>
          <c:yVal>
            <c:numRef>
              <c:f>décharge!$C$10:$C$99</c:f>
              <c:numCache/>
            </c:numRef>
          </c:yVal>
          <c:smooth val="1"/>
        </c:ser>
        <c:axId val="15825715"/>
        <c:axId val="8213708"/>
      </c:scatterChart>
      <c:val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crossBetween val="midCat"/>
        <c:dispUnits/>
        <c:minorUnit val="0.002"/>
      </c:valAx>
      <c:valAx>
        <c:axId val="821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825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ENERGIES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décharge!$D$9</c:f>
              <c:strCache>
                <c:ptCount val="1"/>
                <c:pt idx="0">
                  <c:v>EL(mJ)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décharge!$A$10:$A$100</c:f>
              <c:numCache/>
            </c:numRef>
          </c:xVal>
          <c:yVal>
            <c:numRef>
              <c:f>décharge!$D$10:$D$99</c:f>
              <c:numCache/>
            </c:numRef>
          </c:yVal>
          <c:smooth val="1"/>
        </c:ser>
        <c:ser>
          <c:idx val="1"/>
          <c:order val="1"/>
          <c:tx>
            <c:strRef>
              <c:f>décharge!$E$9</c:f>
              <c:strCache>
                <c:ptCount val="1"/>
                <c:pt idx="0">
                  <c:v>EC(mJ)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décharge!$A$10:$A$100</c:f>
              <c:numCache/>
            </c:numRef>
          </c:xVal>
          <c:yVal>
            <c:numRef>
              <c:f>décharge!$E$10:$E$99</c:f>
              <c:numCache/>
            </c:numRef>
          </c:yVal>
          <c:smooth val="1"/>
        </c:ser>
        <c:ser>
          <c:idx val="2"/>
          <c:order val="2"/>
          <c:tx>
            <c:strRef>
              <c:f>décharge!$F$9</c:f>
              <c:strCache>
                <c:ptCount val="1"/>
                <c:pt idx="0">
                  <c:v>ET(mJ)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décharge!$A$10:$A$100</c:f>
              <c:numCache/>
            </c:numRef>
          </c:xVal>
          <c:yVal>
            <c:numRef>
              <c:f>décharge!$F$10:$F$99</c:f>
              <c:numCache/>
            </c:numRef>
          </c:yVal>
          <c:smooth val="1"/>
        </c:ser>
        <c:axId val="6814509"/>
        <c:axId val="61330582"/>
      </c:scatterChart>
      <c:valAx>
        <c:axId val="681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0582"/>
        <c:crosses val="autoZero"/>
        <c:crossBetween val="midCat"/>
        <c:dispUnits/>
      </c:valAx>
      <c:valAx>
        <c:axId val="61330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2.jpeg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4</xdr:row>
      <xdr:rowOff>19050</xdr:rowOff>
    </xdr:from>
    <xdr:to>
      <xdr:col>9</xdr:col>
      <xdr:colOff>47625</xdr:colOff>
      <xdr:row>15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04850"/>
          <a:ext cx="28003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0</xdr:row>
      <xdr:rowOff>9525</xdr:rowOff>
    </xdr:from>
    <xdr:to>
      <xdr:col>14</xdr:col>
      <xdr:colOff>514350</xdr:colOff>
      <xdr:row>15</xdr:row>
      <xdr:rowOff>28575</xdr:rowOff>
    </xdr:to>
    <xdr:graphicFrame>
      <xdr:nvGraphicFramePr>
        <xdr:cNvPr id="2" name="Chart 5"/>
        <xdr:cNvGraphicFramePr/>
      </xdr:nvGraphicFramePr>
      <xdr:xfrm>
        <a:off x="6505575" y="9525"/>
        <a:ext cx="46767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752475</xdr:colOff>
      <xdr:row>5</xdr:row>
      <xdr:rowOff>171450</xdr:rowOff>
    </xdr:from>
    <xdr:to>
      <xdr:col>5</xdr:col>
      <xdr:colOff>276225</xdr:colOff>
      <xdr:row>7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1019175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15</xdr:row>
      <xdr:rowOff>28575</xdr:rowOff>
    </xdr:from>
    <xdr:to>
      <xdr:col>14</xdr:col>
      <xdr:colOff>485775</xdr:colOff>
      <xdr:row>29</xdr:row>
      <xdr:rowOff>85725</xdr:rowOff>
    </xdr:to>
    <xdr:graphicFrame>
      <xdr:nvGraphicFramePr>
        <xdr:cNvPr id="4" name="Chart 9"/>
        <xdr:cNvGraphicFramePr/>
      </xdr:nvGraphicFramePr>
      <xdr:xfrm>
        <a:off x="6457950" y="2581275"/>
        <a:ext cx="469582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257175</xdr:colOff>
      <xdr:row>15</xdr:row>
      <xdr:rowOff>28575</xdr:rowOff>
    </xdr:from>
    <xdr:to>
      <xdr:col>8</xdr:col>
      <xdr:colOff>342900</xdr:colOff>
      <xdr:row>29</xdr:row>
      <xdr:rowOff>85725</xdr:rowOff>
    </xdr:to>
    <xdr:graphicFrame>
      <xdr:nvGraphicFramePr>
        <xdr:cNvPr id="5" name="Chart 10"/>
        <xdr:cNvGraphicFramePr/>
      </xdr:nvGraphicFramePr>
      <xdr:xfrm>
        <a:off x="1781175" y="2581275"/>
        <a:ext cx="46577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15</xdr:col>
      <xdr:colOff>295275</xdr:colOff>
      <xdr:row>14</xdr:row>
      <xdr:rowOff>57150</xdr:rowOff>
    </xdr:to>
    <xdr:graphicFrame>
      <xdr:nvGraphicFramePr>
        <xdr:cNvPr id="1" name="Chart 4"/>
        <xdr:cNvGraphicFramePr/>
      </xdr:nvGraphicFramePr>
      <xdr:xfrm>
        <a:off x="6362700" y="0"/>
        <a:ext cx="5305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14</xdr:row>
      <xdr:rowOff>47625</xdr:rowOff>
    </xdr:from>
    <xdr:to>
      <xdr:col>15</xdr:col>
      <xdr:colOff>295275</xdr:colOff>
      <xdr:row>28</xdr:row>
      <xdr:rowOff>123825</xdr:rowOff>
    </xdr:to>
    <xdr:graphicFrame>
      <xdr:nvGraphicFramePr>
        <xdr:cNvPr id="2" name="Chart 5"/>
        <xdr:cNvGraphicFramePr/>
      </xdr:nvGraphicFramePr>
      <xdr:xfrm>
        <a:off x="6381750" y="2476500"/>
        <a:ext cx="5286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14</xdr:row>
      <xdr:rowOff>47625</xdr:rowOff>
    </xdr:from>
    <xdr:to>
      <xdr:col>8</xdr:col>
      <xdr:colOff>323850</xdr:colOff>
      <xdr:row>28</xdr:row>
      <xdr:rowOff>123825</xdr:rowOff>
    </xdr:to>
    <xdr:graphicFrame>
      <xdr:nvGraphicFramePr>
        <xdr:cNvPr id="3" name="Chart 6"/>
        <xdr:cNvGraphicFramePr/>
      </xdr:nvGraphicFramePr>
      <xdr:xfrm>
        <a:off x="1371600" y="2476500"/>
        <a:ext cx="49911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9525</xdr:colOff>
      <xdr:row>4</xdr:row>
      <xdr:rowOff>19050</xdr:rowOff>
    </xdr:from>
    <xdr:to>
      <xdr:col>8</xdr:col>
      <xdr:colOff>304800</xdr:colOff>
      <xdr:row>14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704850"/>
          <a:ext cx="25812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9525</xdr:rowOff>
    </xdr:from>
    <xdr:to>
      <xdr:col>5</xdr:col>
      <xdr:colOff>57150</xdr:colOff>
      <xdr:row>8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5900" y="1085850"/>
          <a:ext cx="2324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0"/>
  <sheetViews>
    <sheetView showGridLines="0" workbookViewId="0" topLeftCell="A1">
      <selection activeCell="B6" sqref="B6"/>
    </sheetView>
  </sheetViews>
  <sheetFormatPr defaultColWidth="11.421875" defaultRowHeight="12.75"/>
  <sheetData>
    <row r="1" spans="1:8" ht="12.75">
      <c r="A1" s="1" t="s">
        <v>7</v>
      </c>
      <c r="B1" s="10">
        <f>E1*10</f>
        <v>130</v>
      </c>
      <c r="E1">
        <v>13</v>
      </c>
      <c r="G1" s="6" t="s">
        <v>8</v>
      </c>
      <c r="H1" s="7">
        <v>10</v>
      </c>
    </row>
    <row r="2" spans="1:5" ht="12.75">
      <c r="A2" s="3" t="s">
        <v>1</v>
      </c>
      <c r="B2" s="11">
        <f>0.005+E2*0.005</f>
        <v>0.33</v>
      </c>
      <c r="E2">
        <v>65</v>
      </c>
    </row>
    <row r="3" spans="1:9" ht="15.75">
      <c r="A3" s="5" t="s">
        <v>0</v>
      </c>
      <c r="B3" s="12">
        <f>0.05+0.05*E3</f>
        <v>0.25</v>
      </c>
      <c r="E3">
        <v>4</v>
      </c>
      <c r="F3" s="24" t="s">
        <v>14</v>
      </c>
      <c r="G3" s="24"/>
      <c r="H3" s="24"/>
      <c r="I3" s="2"/>
    </row>
    <row r="4" spans="1:9" ht="12.75">
      <c r="A4" s="14" t="s">
        <v>10</v>
      </c>
      <c r="B4" s="13">
        <f>0.5*$B$1*SQRT(B3*10^-6/B2)</f>
        <v>0.0565752381856018</v>
      </c>
      <c r="F4" s="2" t="s">
        <v>18</v>
      </c>
      <c r="G4" s="2"/>
      <c r="H4" s="2"/>
      <c r="I4" s="2"/>
    </row>
    <row r="5" spans="1:2" ht="12.75">
      <c r="A5" s="19" t="s">
        <v>11</v>
      </c>
      <c r="B5" s="20">
        <f>1/(SQRT($B$2*$B$3*10^-6))</f>
        <v>3481.5531191139567</v>
      </c>
    </row>
    <row r="6" spans="1:5" ht="15">
      <c r="A6" s="21" t="s">
        <v>12</v>
      </c>
      <c r="B6" s="20">
        <f>(1-$B$4*$B$4)^0.5</f>
        <v>0.9983983385524249</v>
      </c>
      <c r="C6" s="23" t="s">
        <v>19</v>
      </c>
      <c r="D6" s="22"/>
      <c r="E6" s="23"/>
    </row>
    <row r="7" spans="1:2" ht="14.25">
      <c r="A7" s="21" t="s">
        <v>13</v>
      </c>
      <c r="B7" s="20" t="e">
        <f>($B$4*$B$4-1)^0.5</f>
        <v>#NUM!</v>
      </c>
    </row>
    <row r="9" spans="1:6" ht="15.75">
      <c r="A9" s="2" t="s">
        <v>4</v>
      </c>
      <c r="B9" s="12" t="s">
        <v>3</v>
      </c>
      <c r="C9" s="4" t="s">
        <v>2</v>
      </c>
      <c r="D9" s="7" t="s">
        <v>5</v>
      </c>
      <c r="E9" s="8" t="s">
        <v>6</v>
      </c>
      <c r="F9" s="9" t="s">
        <v>9</v>
      </c>
    </row>
    <row r="10" spans="1:6" ht="12.75">
      <c r="A10">
        <v>0</v>
      </c>
      <c r="B10">
        <v>0</v>
      </c>
      <c r="C10">
        <v>0</v>
      </c>
      <c r="D10">
        <f>0.5*$B$2*C10*C10*10^-3</f>
        <v>0</v>
      </c>
      <c r="E10">
        <f>0.5*$B$3*10^-3*B10*B10</f>
        <v>0</v>
      </c>
      <c r="F10">
        <f>D10+E10</f>
        <v>0</v>
      </c>
    </row>
    <row r="11" spans="1:6" ht="12.75">
      <c r="A11">
        <f>A10+0.0001</f>
        <v>0.0001</v>
      </c>
      <c r="B11">
        <v>0.5921779653227011</v>
      </c>
      <c r="C11">
        <f>1000*$B$3*10^-6*(B12-B10)/(A12-A10)</f>
        <v>2.8355065321348074</v>
      </c>
      <c r="D11">
        <f aca="true" t="shared" si="0" ref="D11:D74">0.5*$B$2*C11*C11*10^-3</f>
        <v>0.0013266160534735618</v>
      </c>
      <c r="E11">
        <f aca="true" t="shared" si="1" ref="E11:E74">0.5*$B$3*10^-3*B11*B11</f>
        <v>4.383434282671677E-05</v>
      </c>
      <c r="F11">
        <f aca="true" t="shared" si="2" ref="F11:F74">D11+E11</f>
        <v>0.0013704503963002787</v>
      </c>
    </row>
    <row r="12" spans="1:6" ht="12.75">
      <c r="A12">
        <f aca="true" t="shared" si="3" ref="A12:A75">A11+0.0001</f>
        <v>0.0002</v>
      </c>
      <c r="B12">
        <v>2.2684052257078458</v>
      </c>
      <c r="C12">
        <f aca="true" t="shared" si="4" ref="C12:C75">1000*$B$3*10^-6*(B13-B11)/(A13-A11)</f>
        <v>5.246755282803551</v>
      </c>
      <c r="D12">
        <f t="shared" si="0"/>
        <v>0.004542192764608451</v>
      </c>
      <c r="E12">
        <f t="shared" si="1"/>
        <v>0.0006432077835023329</v>
      </c>
      <c r="F12">
        <f t="shared" si="2"/>
        <v>0.005185400548110784</v>
      </c>
    </row>
    <row r="13" spans="1:6" ht="12.75">
      <c r="A13">
        <f t="shared" si="3"/>
        <v>0.00030000000000000003</v>
      </c>
      <c r="B13">
        <v>4.789582191565542</v>
      </c>
      <c r="C13">
        <f t="shared" si="4"/>
        <v>6.947529069991928</v>
      </c>
      <c r="D13">
        <f t="shared" si="0"/>
        <v>0.00796424642943318</v>
      </c>
      <c r="E13">
        <f t="shared" si="1"/>
        <v>0.0028675121962202232</v>
      </c>
      <c r="F13">
        <f t="shared" si="2"/>
        <v>0.010831758625653403</v>
      </c>
    </row>
    <row r="14" spans="1:6" ht="12.75">
      <c r="A14">
        <f t="shared" si="3"/>
        <v>0.0004</v>
      </c>
      <c r="B14">
        <v>7.826428481701388</v>
      </c>
      <c r="C14">
        <f t="shared" si="4"/>
        <v>7.76515920115198</v>
      </c>
      <c r="D14">
        <f t="shared" si="0"/>
        <v>0.009949120074173819</v>
      </c>
      <c r="E14">
        <f t="shared" si="1"/>
        <v>0.007656622847398337</v>
      </c>
      <c r="F14">
        <f t="shared" si="2"/>
        <v>0.017605742921572156</v>
      </c>
    </row>
    <row r="15" spans="1:6" ht="12.75">
      <c r="A15">
        <f t="shared" si="3"/>
        <v>0.0005</v>
      </c>
      <c r="B15">
        <v>11.001709552487126</v>
      </c>
      <c r="C15">
        <f t="shared" si="4"/>
        <v>7.637557495495874</v>
      </c>
      <c r="D15">
        <f t="shared" si="0"/>
        <v>0.009624826942005858</v>
      </c>
      <c r="E15">
        <f t="shared" si="1"/>
        <v>0.015129701634660809</v>
      </c>
      <c r="F15">
        <f t="shared" si="2"/>
        <v>0.024754528576666667</v>
      </c>
    </row>
    <row r="16" spans="1:6" ht="12.75">
      <c r="A16">
        <f t="shared" si="3"/>
        <v>0.0006000000000000001</v>
      </c>
      <c r="B16">
        <v>13.936474478098088</v>
      </c>
      <c r="C16">
        <f t="shared" si="4"/>
        <v>6.6162500633734735</v>
      </c>
      <c r="D16">
        <f t="shared" si="0"/>
        <v>0.007222836208679767</v>
      </c>
      <c r="E16">
        <f t="shared" si="1"/>
        <v>0.02427816510983492</v>
      </c>
      <c r="F16">
        <f t="shared" si="2"/>
        <v>0.03150100131851469</v>
      </c>
    </row>
    <row r="17" spans="1:6" ht="12.75">
      <c r="A17">
        <f t="shared" si="3"/>
        <v>0.0007000000000000001</v>
      </c>
      <c r="B17">
        <v>16.294709603185908</v>
      </c>
      <c r="C17">
        <f t="shared" si="4"/>
        <v>4.855926043202572</v>
      </c>
      <c r="D17">
        <f t="shared" si="0"/>
        <v>0.003890702926613744</v>
      </c>
      <c r="E17">
        <f t="shared" si="1"/>
        <v>0.033189695131519883</v>
      </c>
      <c r="F17">
        <f t="shared" si="2"/>
        <v>0.03708039805813363</v>
      </c>
    </row>
    <row r="18" spans="1:6" ht="12.75">
      <c r="A18">
        <f t="shared" si="3"/>
        <v>0.0008000000000000001</v>
      </c>
      <c r="B18">
        <v>17.821215312660147</v>
      </c>
      <c r="C18">
        <f t="shared" si="4"/>
        <v>2.592251892586271</v>
      </c>
      <c r="D18">
        <f t="shared" si="0"/>
        <v>0.0011087620293118224</v>
      </c>
      <c r="E18">
        <f t="shared" si="1"/>
        <v>0.039699464402524066</v>
      </c>
      <c r="F18">
        <f t="shared" si="2"/>
        <v>0.04080822643183589</v>
      </c>
    </row>
    <row r="19" spans="1:6" ht="12.75">
      <c r="A19">
        <f t="shared" si="3"/>
        <v>0.0009000000000000002</v>
      </c>
      <c r="B19">
        <v>18.368511117254926</v>
      </c>
      <c r="C19">
        <f t="shared" si="4"/>
        <v>0.11101488251765708</v>
      </c>
      <c r="D19">
        <f t="shared" si="0"/>
        <v>2.0335101831675184E-06</v>
      </c>
      <c r="E19">
        <f t="shared" si="1"/>
        <v>0.04217527508308972</v>
      </c>
      <c r="F19">
        <f t="shared" si="2"/>
        <v>0.042177308593272886</v>
      </c>
    </row>
    <row r="20" spans="1:6" ht="12.75">
      <c r="A20">
        <f t="shared" si="3"/>
        <v>0.0010000000000000002</v>
      </c>
      <c r="B20">
        <v>17.910027218674273</v>
      </c>
      <c r="C20">
        <f t="shared" si="4"/>
        <v>-2.2874386936781557</v>
      </c>
      <c r="D20">
        <f t="shared" si="0"/>
        <v>0.0008633420032604447</v>
      </c>
      <c r="E20">
        <f t="shared" si="1"/>
        <v>0.040096134371706664</v>
      </c>
      <c r="F20">
        <f t="shared" si="2"/>
        <v>0.04095947637496711</v>
      </c>
    </row>
    <row r="21" spans="1:6" ht="12.75">
      <c r="A21">
        <f t="shared" si="3"/>
        <v>0.0011000000000000003</v>
      </c>
      <c r="B21">
        <v>16.5385601623124</v>
      </c>
      <c r="C21">
        <f t="shared" si="4"/>
        <v>-4.324104641453619</v>
      </c>
      <c r="D21">
        <f t="shared" si="0"/>
        <v>0.003085150356789721</v>
      </c>
      <c r="E21">
        <f t="shared" si="1"/>
        <v>0.034190496530303344</v>
      </c>
      <c r="F21">
        <f t="shared" si="2"/>
        <v>0.03727564688709306</v>
      </c>
    </row>
    <row r="22" spans="1:6" ht="12.75">
      <c r="A22">
        <f t="shared" si="3"/>
        <v>0.0012000000000000003</v>
      </c>
      <c r="B22">
        <v>14.450743505511376</v>
      </c>
      <c r="C22">
        <f t="shared" si="4"/>
        <v>-5.773324083928898</v>
      </c>
      <c r="D22">
        <f t="shared" si="0"/>
        <v>0.0054996597113821195</v>
      </c>
      <c r="E22">
        <f t="shared" si="1"/>
        <v>0.0261029984827599</v>
      </c>
      <c r="F22">
        <f t="shared" si="2"/>
        <v>0.03160265819414202</v>
      </c>
    </row>
    <row r="23" spans="1:6" ht="12.75">
      <c r="A23">
        <f t="shared" si="3"/>
        <v>0.0013000000000000004</v>
      </c>
      <c r="B23">
        <v>11.91990089516928</v>
      </c>
      <c r="C23">
        <f t="shared" si="4"/>
        <v>-6.4872738495040325</v>
      </c>
      <c r="D23">
        <f t="shared" si="0"/>
        <v>0.0069439791297457145</v>
      </c>
      <c r="E23">
        <f t="shared" si="1"/>
        <v>0.017760504668832174</v>
      </c>
      <c r="F23">
        <f t="shared" si="2"/>
        <v>0.024704483798577887</v>
      </c>
    </row>
    <row r="24" spans="1:6" ht="12.75">
      <c r="A24">
        <f t="shared" si="3"/>
        <v>0.0014000000000000004</v>
      </c>
      <c r="B24">
        <v>9.260924425908147</v>
      </c>
      <c r="C24">
        <f t="shared" si="4"/>
        <v>-6.410352696385687</v>
      </c>
      <c r="D24">
        <f t="shared" si="0"/>
        <v>0.006780282579189777</v>
      </c>
      <c r="E24">
        <f t="shared" si="1"/>
        <v>0.010720590152797768</v>
      </c>
      <c r="F24">
        <f t="shared" si="2"/>
        <v>0.017500872731987544</v>
      </c>
    </row>
    <row r="25" spans="1:6" ht="12.75">
      <c r="A25">
        <f t="shared" si="3"/>
        <v>0.0015000000000000005</v>
      </c>
      <c r="B25">
        <v>6.791618738060727</v>
      </c>
      <c r="C25">
        <f t="shared" si="4"/>
        <v>-5.582160995873549</v>
      </c>
      <c r="D25">
        <f t="shared" si="0"/>
        <v>0.005141486028335575</v>
      </c>
      <c r="E25">
        <f t="shared" si="1"/>
        <v>0.0057657606353971975</v>
      </c>
      <c r="F25">
        <f t="shared" si="2"/>
        <v>0.010907246663732773</v>
      </c>
    </row>
    <row r="26" spans="1:6" ht="12.75">
      <c r="A26">
        <f t="shared" si="3"/>
        <v>0.0016000000000000005</v>
      </c>
      <c r="B26">
        <v>4.7951956292093065</v>
      </c>
      <c r="C26">
        <f t="shared" si="4"/>
        <v>-4.129163897855015</v>
      </c>
      <c r="D26">
        <f t="shared" si="0"/>
        <v>0.002813249091732622</v>
      </c>
      <c r="E26">
        <f t="shared" si="1"/>
        <v>0.0028742376402985047</v>
      </c>
      <c r="F26">
        <f t="shared" si="2"/>
        <v>0.005687486732031127</v>
      </c>
    </row>
    <row r="27" spans="1:6" ht="12.75">
      <c r="A27">
        <f t="shared" si="3"/>
        <v>0.0017000000000000006</v>
      </c>
      <c r="B27">
        <v>3.488287619776713</v>
      </c>
      <c r="C27">
        <f t="shared" si="4"/>
        <v>-2.2464560255943633</v>
      </c>
      <c r="D27">
        <f t="shared" si="0"/>
        <v>0.0008326831713633218</v>
      </c>
      <c r="E27">
        <f t="shared" si="1"/>
        <v>0.0015210188147859358</v>
      </c>
      <c r="F27">
        <f t="shared" si="2"/>
        <v>0.0023537019861492574</v>
      </c>
    </row>
    <row r="28" spans="1:6" ht="12.75">
      <c r="A28">
        <f t="shared" si="3"/>
        <v>0.0018000000000000006</v>
      </c>
      <c r="B28">
        <v>2.998030808733815</v>
      </c>
      <c r="C28">
        <f t="shared" si="4"/>
        <v>-0.17215562415704536</v>
      </c>
      <c r="D28">
        <f t="shared" si="0"/>
        <v>4.890197223268807E-06</v>
      </c>
      <c r="E28">
        <f t="shared" si="1"/>
        <v>0.0011235235912646416</v>
      </c>
      <c r="F28">
        <f t="shared" si="2"/>
        <v>0.0011284137884879104</v>
      </c>
    </row>
    <row r="29" spans="1:6" ht="12.75">
      <c r="A29">
        <f t="shared" si="3"/>
        <v>0.0019000000000000006</v>
      </c>
      <c r="B29">
        <v>3.350563120451077</v>
      </c>
      <c r="C29">
        <f t="shared" si="4"/>
        <v>1.8422743438569469</v>
      </c>
      <c r="D29">
        <f t="shared" si="0"/>
        <v>0.0005600058350755348</v>
      </c>
      <c r="E29">
        <f t="shared" si="1"/>
        <v>0.0014032841530158572</v>
      </c>
      <c r="F29">
        <f t="shared" si="2"/>
        <v>0.001963289988091392</v>
      </c>
    </row>
    <row r="30" spans="1:6" ht="12.75">
      <c r="A30">
        <f t="shared" si="3"/>
        <v>0.0020000000000000005</v>
      </c>
      <c r="B30">
        <v>4.471850283819371</v>
      </c>
      <c r="C30">
        <f t="shared" si="4"/>
        <v>3.562128802240296</v>
      </c>
      <c r="D30">
        <f t="shared" si="0"/>
        <v>0.002093645664618731</v>
      </c>
      <c r="E30">
        <f t="shared" si="1"/>
        <v>0.0024996806201119243</v>
      </c>
      <c r="F30">
        <f t="shared" si="2"/>
        <v>0.004593326284730656</v>
      </c>
    </row>
    <row r="31" spans="1:6" ht="12.75">
      <c r="A31">
        <f t="shared" si="3"/>
        <v>0.0021000000000000003</v>
      </c>
      <c r="B31">
        <v>6.200266162243309</v>
      </c>
      <c r="C31">
        <f t="shared" si="4"/>
        <v>4.796428626778595</v>
      </c>
      <c r="D31">
        <f t="shared" si="0"/>
        <v>0.003795945049343898</v>
      </c>
      <c r="E31">
        <f t="shared" si="1"/>
        <v>0.0048054125603324204</v>
      </c>
      <c r="F31">
        <f t="shared" si="2"/>
        <v>0.008601357609676319</v>
      </c>
    </row>
    <row r="32" spans="1:6" ht="12.75">
      <c r="A32">
        <f t="shared" si="3"/>
        <v>0.0022</v>
      </c>
      <c r="B32">
        <v>8.30899318524224</v>
      </c>
      <c r="C32">
        <f t="shared" si="4"/>
        <v>5.4187021921299445</v>
      </c>
      <c r="D32">
        <f t="shared" si="0"/>
        <v>0.004844785018753989</v>
      </c>
      <c r="E32">
        <f t="shared" si="1"/>
        <v>0.008629920969050249</v>
      </c>
      <c r="F32">
        <f t="shared" si="2"/>
        <v>0.013474705987804238</v>
      </c>
    </row>
    <row r="33" spans="1:6" ht="12.75">
      <c r="A33">
        <f t="shared" si="3"/>
        <v>0.0023</v>
      </c>
      <c r="B33">
        <v>10.535227915947257</v>
      </c>
      <c r="C33">
        <f t="shared" si="4"/>
        <v>5.379374217324078</v>
      </c>
      <c r="D33">
        <f t="shared" si="0"/>
        <v>0.004774715050051822</v>
      </c>
      <c r="E33">
        <f t="shared" si="1"/>
        <v>0.013873878405119297</v>
      </c>
      <c r="F33">
        <f t="shared" si="2"/>
        <v>0.018648593455171118</v>
      </c>
    </row>
    <row r="34" spans="1:6" ht="12.75">
      <c r="A34">
        <f t="shared" si="3"/>
        <v>0.0024</v>
      </c>
      <c r="B34">
        <v>12.612492559101495</v>
      </c>
      <c r="C34">
        <f t="shared" si="4"/>
        <v>4.7086284327769015</v>
      </c>
      <c r="D34">
        <f t="shared" si="0"/>
        <v>0.0036582449834625845</v>
      </c>
      <c r="E34">
        <f t="shared" si="1"/>
        <v>0.019884371069173824</v>
      </c>
      <c r="F34">
        <f t="shared" si="2"/>
        <v>0.023542616052636408</v>
      </c>
    </row>
    <row r="35" spans="1:6" ht="12.75">
      <c r="A35">
        <f t="shared" si="3"/>
        <v>0.0024999999999999996</v>
      </c>
      <c r="B35">
        <v>14.302130662168771</v>
      </c>
      <c r="C35">
        <f t="shared" si="4"/>
        <v>3.5097752255815347</v>
      </c>
      <c r="D35">
        <f t="shared" si="0"/>
        <v>0.002032556152127476</v>
      </c>
      <c r="E35">
        <f t="shared" si="1"/>
        <v>0.025568867684718517</v>
      </c>
      <c r="F35">
        <f t="shared" si="2"/>
        <v>0.027601423836845992</v>
      </c>
    </row>
    <row r="36" spans="1:6" ht="12.75">
      <c r="A36">
        <f t="shared" si="3"/>
        <v>0.0025999999999999994</v>
      </c>
      <c r="B36">
        <v>15.420312739566718</v>
      </c>
      <c r="C36">
        <f t="shared" si="4"/>
        <v>1.9442714002216255</v>
      </c>
      <c r="D36">
        <f t="shared" si="0"/>
        <v>0.0006237315608237605</v>
      </c>
      <c r="E36">
        <f t="shared" si="1"/>
        <v>0.029723255623255455</v>
      </c>
      <c r="F36">
        <f t="shared" si="2"/>
        <v>0.030346987184079216</v>
      </c>
    </row>
    <row r="37" spans="1:6" ht="12.75">
      <c r="A37">
        <f t="shared" si="3"/>
        <v>0.0026999999999999993</v>
      </c>
      <c r="B37">
        <v>15.857547782346069</v>
      </c>
      <c r="C37">
        <f t="shared" si="4"/>
        <v>0.21047709193289726</v>
      </c>
      <c r="D37">
        <f t="shared" si="0"/>
        <v>7.309600027707332E-06</v>
      </c>
      <c r="E37">
        <f t="shared" si="1"/>
        <v>0.03143272770867359</v>
      </c>
      <c r="F37">
        <f t="shared" si="2"/>
        <v>0.0314400373087013</v>
      </c>
    </row>
    <row r="38" spans="1:6" ht="12.75">
      <c r="A38">
        <f t="shared" si="3"/>
        <v>0.002799999999999999</v>
      </c>
      <c r="B38">
        <v>15.588694413113036</v>
      </c>
      <c r="C38">
        <f t="shared" si="4"/>
        <v>-1.4811087846715547</v>
      </c>
      <c r="D38">
        <f t="shared" si="0"/>
        <v>0.0003619577332851562</v>
      </c>
      <c r="E38">
        <f t="shared" si="1"/>
        <v>0.030375924188177694</v>
      </c>
      <c r="F38">
        <f t="shared" si="2"/>
        <v>0.030737881921462852</v>
      </c>
    </row>
    <row r="39" spans="1:6" ht="12.75">
      <c r="A39">
        <f t="shared" si="3"/>
        <v>0.002899999999999999</v>
      </c>
      <c r="B39">
        <v>14.672660754608827</v>
      </c>
      <c r="C39">
        <f t="shared" si="4"/>
        <v>-2.9330847280515875</v>
      </c>
      <c r="D39">
        <f t="shared" si="0"/>
        <v>0.00141949269361836</v>
      </c>
      <c r="E39">
        <f t="shared" si="1"/>
        <v>0.02691087170247976</v>
      </c>
      <c r="F39">
        <f t="shared" si="2"/>
        <v>0.02833036439609812</v>
      </c>
    </row>
    <row r="40" spans="1:6" ht="12.75">
      <c r="A40">
        <f t="shared" si="3"/>
        <v>0.0029999999999999988</v>
      </c>
      <c r="B40">
        <v>13.24222663067177</v>
      </c>
      <c r="C40">
        <f t="shared" si="4"/>
        <v>-3.9838669751899607</v>
      </c>
      <c r="D40">
        <f t="shared" si="0"/>
        <v>0.0026187473525415197</v>
      </c>
      <c r="E40">
        <f t="shared" si="1"/>
        <v>0.021919570767259075</v>
      </c>
      <c r="F40">
        <f t="shared" si="2"/>
        <v>0.024538318119800596</v>
      </c>
    </row>
    <row r="41" spans="1:6" ht="12.75">
      <c r="A41">
        <f t="shared" si="3"/>
        <v>0.0030999999999999986</v>
      </c>
      <c r="B41">
        <v>11.485567174456865</v>
      </c>
      <c r="C41">
        <f t="shared" si="4"/>
        <v>-4.5253178705093635</v>
      </c>
      <c r="D41">
        <f t="shared" si="0"/>
        <v>0.0033789528018099814</v>
      </c>
      <c r="E41">
        <f t="shared" si="1"/>
        <v>0.01648978166487013</v>
      </c>
      <c r="F41">
        <f t="shared" si="2"/>
        <v>0.01986873446668011</v>
      </c>
    </row>
    <row r="42" spans="1:6" ht="12.75">
      <c r="A42">
        <f t="shared" si="3"/>
        <v>0.0031999999999999984</v>
      </c>
      <c r="B42">
        <v>9.621972334264285</v>
      </c>
      <c r="C42">
        <f t="shared" si="4"/>
        <v>-4.513404817556491</v>
      </c>
      <c r="D42">
        <f t="shared" si="0"/>
        <v>0.0033611858027784544</v>
      </c>
      <c r="E42">
        <f t="shared" si="1"/>
        <v>0.011572793950168412</v>
      </c>
      <c r="F42">
        <f t="shared" si="2"/>
        <v>0.014933979752946866</v>
      </c>
    </row>
    <row r="43" spans="1:6" ht="12.75">
      <c r="A43">
        <f t="shared" si="3"/>
        <v>0.0032999999999999982</v>
      </c>
      <c r="B43">
        <v>7.874843320411678</v>
      </c>
      <c r="C43">
        <f t="shared" si="4"/>
        <v>-3.9709048968470606</v>
      </c>
      <c r="D43">
        <f t="shared" si="0"/>
        <v>0.0026017341404676545</v>
      </c>
      <c r="E43">
        <f t="shared" si="1"/>
        <v>0.007751644665129052</v>
      </c>
      <c r="F43">
        <f t="shared" si="2"/>
        <v>0.010353378805596707</v>
      </c>
    </row>
    <row r="44" spans="1:6" ht="12.75">
      <c r="A44">
        <f t="shared" si="3"/>
        <v>0.003399999999999998</v>
      </c>
      <c r="B44">
        <v>6.445248416786642</v>
      </c>
      <c r="C44">
        <f t="shared" si="4"/>
        <v>-2.982144185339924</v>
      </c>
      <c r="D44">
        <f t="shared" si="0"/>
        <v>0.001467375350455859</v>
      </c>
      <c r="E44">
        <f t="shared" si="1"/>
        <v>0.00519265339426134</v>
      </c>
      <c r="F44">
        <f t="shared" si="2"/>
        <v>0.006660028744717199</v>
      </c>
    </row>
    <row r="45" spans="1:6" ht="12.75">
      <c r="A45">
        <f t="shared" si="3"/>
        <v>0.003499999999999998</v>
      </c>
      <c r="B45">
        <v>5.489127972139743</v>
      </c>
      <c r="C45">
        <f t="shared" si="4"/>
        <v>-1.680698433263625</v>
      </c>
      <c r="D45">
        <f t="shared" si="0"/>
        <v>0.0004660832918898426</v>
      </c>
      <c r="E45">
        <f t="shared" si="1"/>
        <v>0.0037663157368158706</v>
      </c>
      <c r="F45">
        <f t="shared" si="2"/>
        <v>0.0042323990287057136</v>
      </c>
    </row>
    <row r="46" spans="1:6" ht="12.75">
      <c r="A46">
        <f t="shared" si="3"/>
        <v>0.0035999999999999977</v>
      </c>
      <c r="B46">
        <v>5.100689670175744</v>
      </c>
      <c r="C46">
        <f t="shared" si="4"/>
        <v>-0.23177412551691295</v>
      </c>
      <c r="D46">
        <f t="shared" si="0"/>
        <v>8.863675467756404E-06</v>
      </c>
      <c r="E46">
        <f t="shared" si="1"/>
        <v>0.0032521293889296926</v>
      </c>
      <c r="F46">
        <f t="shared" si="2"/>
        <v>0.003260993064397449</v>
      </c>
    </row>
    <row r="47" spans="1:6" ht="12.75">
      <c r="A47">
        <f t="shared" si="3"/>
        <v>0.0036999999999999976</v>
      </c>
      <c r="B47">
        <v>5.303708671726213</v>
      </c>
      <c r="C47">
        <f t="shared" si="4"/>
        <v>1.188451542112464</v>
      </c>
      <c r="D47">
        <f t="shared" si="0"/>
        <v>0.00023304881621166645</v>
      </c>
      <c r="E47">
        <f t="shared" si="1"/>
        <v>0.0035161657093179784</v>
      </c>
      <c r="F47">
        <f t="shared" si="2"/>
        <v>0.003749214525529645</v>
      </c>
    </row>
    <row r="48" spans="1:6" ht="12.75">
      <c r="A48">
        <f t="shared" si="3"/>
        <v>0.0037999999999999974</v>
      </c>
      <c r="B48">
        <v>6.051450903865714</v>
      </c>
      <c r="C48">
        <f t="shared" si="4"/>
        <v>2.4139834429608737</v>
      </c>
      <c r="D48">
        <f t="shared" si="0"/>
        <v>0.0009615071503767237</v>
      </c>
      <c r="E48">
        <f t="shared" si="1"/>
        <v>0.004577507255237145</v>
      </c>
      <c r="F48">
        <f t="shared" si="2"/>
        <v>0.005539014405613869</v>
      </c>
    </row>
    <row r="49" spans="1:6" ht="12.75">
      <c r="A49">
        <f t="shared" si="3"/>
        <v>0.0038999999999999972</v>
      </c>
      <c r="B49">
        <v>7.2348954260949085</v>
      </c>
      <c r="C49">
        <f t="shared" si="4"/>
        <v>3.3081461861781585</v>
      </c>
      <c r="D49">
        <f t="shared" si="0"/>
        <v>0.0018057321462056407</v>
      </c>
      <c r="E49">
        <f t="shared" si="1"/>
        <v>0.006542963978316128</v>
      </c>
      <c r="F49">
        <f t="shared" si="2"/>
        <v>0.008348696124521769</v>
      </c>
    </row>
    <row r="50" spans="1:6" ht="12.75">
      <c r="A50">
        <f t="shared" si="3"/>
        <v>0.0039999999999999975</v>
      </c>
      <c r="B50">
        <v>8.697967852808242</v>
      </c>
      <c r="C50">
        <f t="shared" si="4"/>
        <v>3.778532772902742</v>
      </c>
      <c r="D50">
        <f t="shared" si="0"/>
        <v>0.0023557561361235145</v>
      </c>
      <c r="E50">
        <f t="shared" si="1"/>
        <v>0.009456830596060702</v>
      </c>
      <c r="F50">
        <f t="shared" si="2"/>
        <v>0.011812586732184216</v>
      </c>
    </row>
    <row r="51" spans="1:6" ht="12.75">
      <c r="A51">
        <f t="shared" si="3"/>
        <v>0.004099999999999998</v>
      </c>
      <c r="B51">
        <v>10.25772164441711</v>
      </c>
      <c r="C51">
        <f t="shared" si="4"/>
        <v>3.7861671970479063</v>
      </c>
      <c r="D51">
        <f t="shared" si="0"/>
        <v>0.002365285237260264</v>
      </c>
      <c r="E51">
        <f t="shared" si="1"/>
        <v>0.013152606666792908</v>
      </c>
      <c r="F51">
        <f t="shared" si="2"/>
        <v>0.015517891904053172</v>
      </c>
    </row>
    <row r="52" spans="1:6" ht="12.75">
      <c r="A52">
        <f t="shared" si="3"/>
        <v>0.004199999999999998</v>
      </c>
      <c r="B52">
        <v>11.726901610446575</v>
      </c>
      <c r="C52">
        <f t="shared" si="4"/>
        <v>3.3480264236799817</v>
      </c>
      <c r="D52">
        <f t="shared" si="0"/>
        <v>0.0018495313540537958</v>
      </c>
      <c r="E52">
        <f t="shared" si="1"/>
        <v>0.017190027672636807</v>
      </c>
      <c r="F52">
        <f t="shared" si="2"/>
        <v>0.019039559026690602</v>
      </c>
    </row>
    <row r="53" spans="1:6" ht="12.75">
      <c r="A53">
        <f t="shared" si="3"/>
        <v>0.004299999999999998</v>
      </c>
      <c r="B53">
        <v>12.936142783361102</v>
      </c>
      <c r="C53">
        <f t="shared" si="4"/>
        <v>2.532881523649433</v>
      </c>
      <c r="D53">
        <f t="shared" si="0"/>
        <v>0.001058555654119371</v>
      </c>
      <c r="E53">
        <f t="shared" si="1"/>
        <v>0.020917973763938193</v>
      </c>
      <c r="F53">
        <f t="shared" si="2"/>
        <v>0.021976529418057566</v>
      </c>
    </row>
    <row r="54" spans="1:6" ht="12.75">
      <c r="A54">
        <f t="shared" si="3"/>
        <v>0.0043999999999999985</v>
      </c>
      <c r="B54">
        <v>13.753206829366126</v>
      </c>
      <c r="C54">
        <f t="shared" si="4"/>
        <v>1.4512053646409357</v>
      </c>
      <c r="D54">
        <f t="shared" si="0"/>
        <v>0.0003474895067098342</v>
      </c>
      <c r="E54">
        <f t="shared" si="1"/>
        <v>0.023643837261415383</v>
      </c>
      <c r="F54">
        <f t="shared" si="2"/>
        <v>0.023991326768125217</v>
      </c>
    </row>
    <row r="55" spans="1:6" ht="12.75">
      <c r="A55">
        <f t="shared" si="3"/>
        <v>0.004499999999999999</v>
      </c>
      <c r="B55">
        <v>14.097107075073854</v>
      </c>
      <c r="C55">
        <f t="shared" si="4"/>
        <v>0.2405635169244807</v>
      </c>
      <c r="D55">
        <f t="shared" si="0"/>
        <v>9.548682936387359E-06</v>
      </c>
      <c r="E55">
        <f t="shared" si="1"/>
        <v>0.024841053485762165</v>
      </c>
      <c r="F55">
        <f t="shared" si="2"/>
        <v>0.02485060216869855</v>
      </c>
    </row>
    <row r="56" spans="1:6" ht="12.75">
      <c r="A56">
        <f t="shared" si="3"/>
        <v>0.004599999999999999</v>
      </c>
      <c r="B56">
        <v>13.945657642905712</v>
      </c>
      <c r="C56">
        <f t="shared" si="4"/>
        <v>-0.9516182459173136</v>
      </c>
      <c r="D56">
        <f t="shared" si="0"/>
        <v>0.0001494202521838529</v>
      </c>
      <c r="E56">
        <f t="shared" si="1"/>
        <v>0.02431017088664181</v>
      </c>
      <c r="F56">
        <f t="shared" si="2"/>
        <v>0.024459591138825666</v>
      </c>
    </row>
    <row r="57" spans="1:6" ht="12.75">
      <c r="A57">
        <f t="shared" si="3"/>
        <v>0.004699999999999999</v>
      </c>
      <c r="B57">
        <v>13.335812478340001</v>
      </c>
      <c r="C57">
        <f t="shared" si="4"/>
        <v>-1.9857809389303054</v>
      </c>
      <c r="D57">
        <f t="shared" si="0"/>
        <v>0.0006506487796741228</v>
      </c>
      <c r="E57">
        <f t="shared" si="1"/>
        <v>0.02223048680718111</v>
      </c>
      <c r="F57">
        <f t="shared" si="2"/>
        <v>0.022881135586855235</v>
      </c>
    </row>
    <row r="58" spans="1:6" ht="12.75">
      <c r="A58">
        <f t="shared" si="3"/>
        <v>0.0048</v>
      </c>
      <c r="B58">
        <v>12.357032891761463</v>
      </c>
      <c r="C58">
        <f t="shared" si="4"/>
        <v>-2.7463489918669577</v>
      </c>
      <c r="D58">
        <f t="shared" si="0"/>
        <v>0.0012445014095462282</v>
      </c>
      <c r="E58">
        <f t="shared" si="1"/>
        <v>0.019087032736009334</v>
      </c>
      <c r="F58">
        <f t="shared" si="2"/>
        <v>0.020331534145555562</v>
      </c>
    </row>
    <row r="59" spans="1:6" ht="12.75">
      <c r="A59">
        <f t="shared" si="3"/>
        <v>0.0049</v>
      </c>
      <c r="B59">
        <v>11.13873328484643</v>
      </c>
      <c r="C59">
        <f t="shared" si="4"/>
        <v>-3.1544024331187486</v>
      </c>
      <c r="D59">
        <f t="shared" si="0"/>
        <v>0.0016417920271608044</v>
      </c>
      <c r="E59">
        <f t="shared" si="1"/>
        <v>0.015508922398868216</v>
      </c>
      <c r="F59">
        <f t="shared" si="2"/>
        <v>0.017150714426029022</v>
      </c>
    </row>
    <row r="60" spans="1:6" ht="12.75">
      <c r="A60">
        <f t="shared" si="3"/>
        <v>0.005</v>
      </c>
      <c r="B60">
        <v>9.833510945266458</v>
      </c>
      <c r="C60">
        <f t="shared" si="4"/>
        <v>-3.1755466750172205</v>
      </c>
      <c r="D60">
        <f t="shared" si="0"/>
        <v>0.0016638759530601325</v>
      </c>
      <c r="E60">
        <f t="shared" si="1"/>
        <v>0.012087242188834403</v>
      </c>
      <c r="F60">
        <f t="shared" si="2"/>
        <v>0.013751118141894536</v>
      </c>
    </row>
    <row r="61" spans="1:6" ht="12.75">
      <c r="A61">
        <f t="shared" si="3"/>
        <v>0.0051</v>
      </c>
      <c r="B61">
        <v>8.598295944832646</v>
      </c>
      <c r="C61">
        <f t="shared" si="4"/>
        <v>-2.8222394493274807</v>
      </c>
      <c r="D61">
        <f t="shared" si="0"/>
        <v>0.0013142308590411464</v>
      </c>
      <c r="E61">
        <f t="shared" si="1"/>
        <v>0.009241336644365692</v>
      </c>
      <c r="F61">
        <f t="shared" si="2"/>
        <v>0.010555567503406839</v>
      </c>
    </row>
    <row r="62" spans="1:6" ht="12.75">
      <c r="A62">
        <f t="shared" si="3"/>
        <v>0.005200000000000001</v>
      </c>
      <c r="B62">
        <v>7.575719385804467</v>
      </c>
      <c r="C62">
        <f t="shared" si="4"/>
        <v>-2.150515215477736</v>
      </c>
      <c r="D62">
        <f t="shared" si="0"/>
        <v>0.000763078089180207</v>
      </c>
      <c r="E62">
        <f t="shared" si="1"/>
        <v>0.007173940526556701</v>
      </c>
      <c r="F62">
        <f t="shared" si="2"/>
        <v>0.007937018615736908</v>
      </c>
    </row>
    <row r="63" spans="1:6" ht="12.75">
      <c r="A63">
        <f t="shared" si="3"/>
        <v>0.005300000000000001</v>
      </c>
      <c r="B63">
        <v>6.877883772450453</v>
      </c>
      <c r="C63">
        <f t="shared" si="4"/>
        <v>-1.2517088624477346</v>
      </c>
      <c r="D63">
        <f t="shared" si="0"/>
        <v>0.0002585178875944833</v>
      </c>
      <c r="E63">
        <f t="shared" si="1"/>
        <v>0.005913160648417159</v>
      </c>
      <c r="F63">
        <f t="shared" si="2"/>
        <v>0.006171678536011642</v>
      </c>
    </row>
    <row r="64" spans="1:6" ht="12.75">
      <c r="A64">
        <f t="shared" si="3"/>
        <v>0.005400000000000001</v>
      </c>
      <c r="B64">
        <v>6.574352295846277</v>
      </c>
      <c r="C64">
        <f t="shared" si="4"/>
        <v>-0.2403456609730952</v>
      </c>
      <c r="D64">
        <f t="shared" si="0"/>
        <v>9.531396063518014E-06</v>
      </c>
      <c r="E64">
        <f t="shared" si="1"/>
        <v>0.005402763513737401</v>
      </c>
      <c r="F64">
        <f t="shared" si="2"/>
        <v>0.005412294909800919</v>
      </c>
    </row>
    <row r="65" spans="1:6" ht="12.75">
      <c r="A65">
        <f t="shared" si="3"/>
        <v>0.005500000000000001</v>
      </c>
      <c r="B65">
        <v>6.685607243671976</v>
      </c>
      <c r="C65">
        <f t="shared" si="4"/>
        <v>0.7602295757330948</v>
      </c>
      <c r="D65">
        <f t="shared" si="0"/>
        <v>9.536158629018803E-05</v>
      </c>
      <c r="E65">
        <f t="shared" si="1"/>
        <v>0.0055871680270799</v>
      </c>
      <c r="F65">
        <f t="shared" si="2"/>
        <v>0.005682529613370088</v>
      </c>
    </row>
    <row r="66" spans="1:6" ht="12.75">
      <c r="A66">
        <f t="shared" si="3"/>
        <v>0.005600000000000002</v>
      </c>
      <c r="B66">
        <v>7.182535956432754</v>
      </c>
      <c r="C66">
        <f t="shared" si="4"/>
        <v>1.632705920264578</v>
      </c>
      <c r="D66">
        <f t="shared" si="0"/>
        <v>0.0004398452226410554</v>
      </c>
      <c r="E66">
        <f t="shared" si="1"/>
        <v>0.006448602845681172</v>
      </c>
      <c r="F66">
        <f t="shared" si="2"/>
        <v>0.006888448068322227</v>
      </c>
    </row>
    <row r="67" spans="1:6" ht="12.75">
      <c r="A67">
        <f t="shared" si="3"/>
        <v>0.005700000000000002</v>
      </c>
      <c r="B67">
        <v>7.991771979883642</v>
      </c>
      <c r="C67">
        <f t="shared" si="4"/>
        <v>2.279376052991475</v>
      </c>
      <c r="D67">
        <f t="shared" si="0"/>
        <v>0.0008572666065069141</v>
      </c>
      <c r="E67">
        <f t="shared" si="1"/>
        <v>0.007983552422306662</v>
      </c>
      <c r="F67">
        <f t="shared" si="2"/>
        <v>0.008840819028813576</v>
      </c>
    </row>
    <row r="68" spans="1:6" ht="12.75">
      <c r="A68">
        <f t="shared" si="3"/>
        <v>0.005800000000000002</v>
      </c>
      <c r="B68">
        <v>9.006036798825939</v>
      </c>
      <c r="C68">
        <f t="shared" si="4"/>
        <v>2.6328752518431773</v>
      </c>
      <c r="D68">
        <f t="shared" si="0"/>
        <v>0.0011437852951417652</v>
      </c>
      <c r="E68">
        <f t="shared" si="1"/>
        <v>0.010138587352725872</v>
      </c>
      <c r="F68">
        <f t="shared" si="2"/>
        <v>0.011282372647867637</v>
      </c>
    </row>
    <row r="69" spans="1:6" ht="12.75">
      <c r="A69">
        <f t="shared" si="3"/>
        <v>0.0059000000000000025</v>
      </c>
      <c r="B69">
        <v>10.098072181358189</v>
      </c>
      <c r="C69">
        <f t="shared" si="4"/>
        <v>2.662935446529568</v>
      </c>
      <c r="D69">
        <f t="shared" si="0"/>
        <v>0.0011700521567432989</v>
      </c>
      <c r="E69">
        <f t="shared" si="1"/>
        <v>0.012746382722490016</v>
      </c>
      <c r="F69">
        <f t="shared" si="2"/>
        <v>0.013916434879233315</v>
      </c>
    </row>
    <row r="70" spans="1:6" ht="12.75">
      <c r="A70">
        <f t="shared" si="3"/>
        <v>0.006000000000000003</v>
      </c>
      <c r="B70">
        <v>11.136385156049599</v>
      </c>
      <c r="C70">
        <f t="shared" si="4"/>
        <v>2.3785135858680877</v>
      </c>
      <c r="D70">
        <f t="shared" si="0"/>
        <v>0.0009334589348962463</v>
      </c>
      <c r="E70">
        <f t="shared" si="1"/>
        <v>0.01550238429298523</v>
      </c>
      <c r="F70">
        <f t="shared" si="2"/>
        <v>0.016435843227881476</v>
      </c>
    </row>
    <row r="71" spans="1:6" ht="12.75">
      <c r="A71">
        <f t="shared" si="3"/>
        <v>0.006100000000000003</v>
      </c>
      <c r="B71">
        <v>12.000883050052664</v>
      </c>
      <c r="C71">
        <f t="shared" si="4"/>
        <v>1.8252225760332095</v>
      </c>
      <c r="D71">
        <f t="shared" si="0"/>
        <v>0.0005496871795901153</v>
      </c>
      <c r="E71">
        <f t="shared" si="1"/>
        <v>0.018002649247630165</v>
      </c>
      <c r="F71">
        <f t="shared" si="2"/>
        <v>0.01855233642722028</v>
      </c>
    </row>
    <row r="72" spans="1:6" ht="12.75">
      <c r="A72">
        <f t="shared" si="3"/>
        <v>0.006200000000000003</v>
      </c>
      <c r="B72">
        <v>12.59656321687617</v>
      </c>
      <c r="C72">
        <f t="shared" si="4"/>
        <v>1.0785485181430694</v>
      </c>
      <c r="D72">
        <f t="shared" si="0"/>
        <v>0.0001919390394881208</v>
      </c>
      <c r="E72">
        <f t="shared" si="1"/>
        <v>0.019834175609594714</v>
      </c>
      <c r="F72">
        <f t="shared" si="2"/>
        <v>0.020026114649082834</v>
      </c>
    </row>
    <row r="73" spans="1:6" ht="12.75">
      <c r="A73">
        <f t="shared" si="3"/>
        <v>0.0063000000000000035</v>
      </c>
      <c r="B73">
        <v>12.863721864567122</v>
      </c>
      <c r="C73">
        <f t="shared" si="4"/>
        <v>0.23381507196028767</v>
      </c>
      <c r="D73">
        <f t="shared" si="0"/>
        <v>9.020465499506095E-06</v>
      </c>
      <c r="E73">
        <f t="shared" si="1"/>
        <v>0.02068441752611778</v>
      </c>
      <c r="F73">
        <f t="shared" si="2"/>
        <v>0.020693437991617287</v>
      </c>
    </row>
    <row r="74" spans="1:6" ht="12.75">
      <c r="A74">
        <f t="shared" si="3"/>
        <v>0.006400000000000004</v>
      </c>
      <c r="B74">
        <v>12.7836152744444</v>
      </c>
      <c r="C74">
        <f t="shared" si="4"/>
        <v>-0.6057986093946217</v>
      </c>
      <c r="D74">
        <f t="shared" si="0"/>
        <v>6.055367259883548E-05</v>
      </c>
      <c r="E74">
        <f t="shared" si="1"/>
        <v>0.020427602435626024</v>
      </c>
      <c r="F74">
        <f t="shared" si="2"/>
        <v>0.02048815610822486</v>
      </c>
    </row>
    <row r="75" spans="1:6" ht="12.75">
      <c r="A75">
        <f t="shared" si="3"/>
        <v>0.006500000000000004</v>
      </c>
      <c r="B75">
        <v>12.379082977051423</v>
      </c>
      <c r="C75">
        <f t="shared" si="4"/>
        <v>-1.3417013775225337</v>
      </c>
      <c r="D75">
        <f aca="true" t="shared" si="5" ref="D75:D98">0.5*$B$2*C75*C75*10^-3</f>
        <v>0.0002970268267635677</v>
      </c>
      <c r="E75">
        <f aca="true" t="shared" si="6" ref="E75:E98">0.5*$B$3*10^-3*B75*B75</f>
        <v>0.01915521191909054</v>
      </c>
      <c r="F75">
        <f aca="true" t="shared" si="7" ref="F75:F99">D75+E75</f>
        <v>0.019452238745854108</v>
      </c>
    </row>
    <row r="76" spans="1:6" ht="12.75">
      <c r="A76">
        <f aca="true" t="shared" si="8" ref="A76:A110">A75+0.0001</f>
        <v>0.006600000000000004</v>
      </c>
      <c r="B76">
        <v>11.710254172426371</v>
      </c>
      <c r="C76">
        <f aca="true" t="shared" si="9" ref="C76:C98">1000*$B$3*10^-6*(B77-B75)/(A77-A75)</f>
        <v>-1.8913130938215068</v>
      </c>
      <c r="D76">
        <f t="shared" si="5"/>
        <v>0.0005902157611120122</v>
      </c>
      <c r="E76">
        <f t="shared" si="6"/>
        <v>0.017141256597853656</v>
      </c>
      <c r="F76">
        <f t="shared" si="7"/>
        <v>0.017731472358965668</v>
      </c>
    </row>
    <row r="77" spans="1:6" ht="12.75">
      <c r="A77">
        <f t="shared" si="8"/>
        <v>0.0067000000000000046</v>
      </c>
      <c r="B77">
        <v>10.866032501994214</v>
      </c>
      <c r="C77">
        <f t="shared" si="9"/>
        <v>-2.197162530891524</v>
      </c>
      <c r="D77">
        <f t="shared" si="5"/>
        <v>0.000796541325880352</v>
      </c>
      <c r="E77">
        <f t="shared" si="6"/>
        <v>0.01475883279179933</v>
      </c>
      <c r="F77">
        <f t="shared" si="7"/>
        <v>0.015555374117679682</v>
      </c>
    </row>
    <row r="78" spans="1:6" ht="12.75">
      <c r="A78">
        <f t="shared" si="8"/>
        <v>0.006800000000000005</v>
      </c>
      <c r="B78">
        <v>9.952524147713147</v>
      </c>
      <c r="C78">
        <f t="shared" si="9"/>
        <v>-2.232679525829525</v>
      </c>
      <c r="D78">
        <f t="shared" si="5"/>
        <v>0.0008225015477346282</v>
      </c>
      <c r="E78">
        <f t="shared" si="6"/>
        <v>0.012381592113851663</v>
      </c>
      <c r="F78">
        <f t="shared" si="7"/>
        <v>0.013204093661586291</v>
      </c>
    </row>
    <row r="79" spans="1:6" ht="12.75">
      <c r="A79">
        <f t="shared" si="8"/>
        <v>0.006900000000000005</v>
      </c>
      <c r="B79">
        <v>9.07988888133059</v>
      </c>
      <c r="C79">
        <f t="shared" si="9"/>
        <v>-2.004127575597169</v>
      </c>
      <c r="D79">
        <f t="shared" si="5"/>
        <v>0.0006627270109793828</v>
      </c>
      <c r="E79">
        <f t="shared" si="6"/>
        <v>0.010305547762163858</v>
      </c>
      <c r="F79">
        <f t="shared" si="7"/>
        <v>0.01096827477314324</v>
      </c>
    </row>
    <row r="80" spans="1:6" ht="12.75">
      <c r="A80">
        <f t="shared" si="8"/>
        <v>0.007000000000000005</v>
      </c>
      <c r="B80">
        <v>8.349222087235407</v>
      </c>
      <c r="C80">
        <f t="shared" si="9"/>
        <v>-1.548598572703022</v>
      </c>
      <c r="D80">
        <f t="shared" si="5"/>
        <v>0.00039569599399734315</v>
      </c>
      <c r="E80">
        <f t="shared" si="6"/>
        <v>0.008713688682747448</v>
      </c>
      <c r="F80">
        <f t="shared" si="7"/>
        <v>0.00910938467674479</v>
      </c>
    </row>
    <row r="81" spans="1:6" ht="12.75">
      <c r="A81">
        <f t="shared" si="8"/>
        <v>0.007100000000000006</v>
      </c>
      <c r="B81">
        <v>7.8410100231681685</v>
      </c>
      <c r="C81">
        <f t="shared" si="9"/>
        <v>-0.9284577325152041</v>
      </c>
      <c r="D81">
        <f t="shared" si="5"/>
        <v>0.00014223557057610028</v>
      </c>
      <c r="E81">
        <f t="shared" si="6"/>
        <v>0.0076851797729279615</v>
      </c>
      <c r="F81">
        <f t="shared" si="7"/>
        <v>0.007827415343504061</v>
      </c>
    </row>
    <row r="82" spans="1:6" ht="12.75">
      <c r="A82">
        <f t="shared" si="8"/>
        <v>0.007200000000000006</v>
      </c>
      <c r="B82">
        <v>7.606455901223242</v>
      </c>
      <c r="C82">
        <f t="shared" si="9"/>
        <v>-0.2230294441632613</v>
      </c>
      <c r="D82">
        <f t="shared" si="5"/>
        <v>8.207451939022594E-06</v>
      </c>
      <c r="E82">
        <f t="shared" si="6"/>
        <v>0.007232271422156736</v>
      </c>
      <c r="F82">
        <f t="shared" si="7"/>
        <v>0.007240478874095758</v>
      </c>
    </row>
    <row r="83" spans="1:6" ht="12.75">
      <c r="A83">
        <f t="shared" si="8"/>
        <v>0.007300000000000006</v>
      </c>
      <c r="B83">
        <v>7.662586467837559</v>
      </c>
      <c r="C83">
        <f t="shared" si="9"/>
        <v>0.48139113464535127</v>
      </c>
      <c r="D83">
        <f t="shared" si="5"/>
        <v>3.823667504499789E-05</v>
      </c>
      <c r="E83">
        <f t="shared" si="6"/>
        <v>0.007339403922135911</v>
      </c>
      <c r="F83">
        <f t="shared" si="7"/>
        <v>0.0073776405971809084</v>
      </c>
    </row>
    <row r="84" spans="1:6" ht="12.75">
      <c r="A84">
        <f t="shared" si="8"/>
        <v>0.007400000000000006</v>
      </c>
      <c r="B84">
        <v>7.991568808939524</v>
      </c>
      <c r="C84">
        <f t="shared" si="9"/>
        <v>1.101960830193787</v>
      </c>
      <c r="D84">
        <f t="shared" si="5"/>
        <v>0.00020036241576142777</v>
      </c>
      <c r="E84">
        <f t="shared" si="6"/>
        <v>0.007983146503501886</v>
      </c>
      <c r="F84">
        <f t="shared" si="7"/>
        <v>0.008183508919263314</v>
      </c>
    </row>
    <row r="85" spans="1:6" ht="12.75">
      <c r="A85">
        <f t="shared" si="8"/>
        <v>0.007500000000000007</v>
      </c>
      <c r="B85">
        <v>8.544155131992591</v>
      </c>
      <c r="C85">
        <f t="shared" si="9"/>
        <v>1.5689024340132665</v>
      </c>
      <c r="D85">
        <f t="shared" si="5"/>
        <v>0.00040614004982970404</v>
      </c>
      <c r="E85">
        <f t="shared" si="6"/>
        <v>0.009125323364944418</v>
      </c>
      <c r="F85">
        <f t="shared" si="7"/>
        <v>0.009531463414774122</v>
      </c>
    </row>
    <row r="86" spans="1:6" ht="12.75">
      <c r="A86">
        <f t="shared" si="8"/>
        <v>0.007600000000000007</v>
      </c>
      <c r="B86">
        <v>9.24669075615014</v>
      </c>
      <c r="C86">
        <f t="shared" si="9"/>
        <v>1.8332099734345837</v>
      </c>
      <c r="D86">
        <f t="shared" si="5"/>
        <v>0.0005545087031055045</v>
      </c>
      <c r="E86">
        <f t="shared" si="6"/>
        <v>0.010687661242484058</v>
      </c>
      <c r="F86">
        <f t="shared" si="7"/>
        <v>0.011242169945589563</v>
      </c>
    </row>
    <row r="87" spans="1:6" ht="12.75">
      <c r="A87">
        <f t="shared" si="8"/>
        <v>0.007700000000000007</v>
      </c>
      <c r="B87">
        <v>10.010723110740262</v>
      </c>
      <c r="C87">
        <f t="shared" si="9"/>
        <v>1.8716123994262142</v>
      </c>
      <c r="D87">
        <f t="shared" si="5"/>
        <v>0.0005779839406581819</v>
      </c>
      <c r="E87">
        <f t="shared" si="6"/>
        <v>0.012526822149988648</v>
      </c>
      <c r="F87">
        <f t="shared" si="7"/>
        <v>0.01310480609064683</v>
      </c>
    </row>
    <row r="88" spans="1:6" ht="12.75">
      <c r="A88">
        <f t="shared" si="8"/>
        <v>0.0078000000000000074</v>
      </c>
      <c r="B88">
        <v>10.743980675691116</v>
      </c>
      <c r="C88">
        <f t="shared" si="9"/>
        <v>1.6883175664865968</v>
      </c>
      <c r="D88">
        <f t="shared" si="5"/>
        <v>0.000470318673875692</v>
      </c>
      <c r="E88">
        <f t="shared" si="6"/>
        <v>0.014429140094953016</v>
      </c>
      <c r="F88">
        <f t="shared" si="7"/>
        <v>0.014899458768828708</v>
      </c>
    </row>
    <row r="89" spans="1:6" ht="12.75">
      <c r="A89">
        <f t="shared" si="8"/>
        <v>0.007900000000000008</v>
      </c>
      <c r="B89">
        <v>11.361377163929543</v>
      </c>
      <c r="C89">
        <f t="shared" si="9"/>
        <v>1.31345567914112</v>
      </c>
      <c r="D89">
        <f t="shared" si="5"/>
        <v>0.0002846523604762301</v>
      </c>
      <c r="E89">
        <f t="shared" si="6"/>
        <v>0.01613511138263246</v>
      </c>
      <c r="F89">
        <f t="shared" si="7"/>
        <v>0.01641976374310869</v>
      </c>
    </row>
    <row r="90" spans="1:6" ht="12.75">
      <c r="A90">
        <f t="shared" si="8"/>
        <v>0.008000000000000007</v>
      </c>
      <c r="B90">
        <v>11.79474521900401</v>
      </c>
      <c r="C90">
        <f t="shared" si="9"/>
        <v>0.7985328423655873</v>
      </c>
      <c r="D90">
        <f t="shared" si="5"/>
        <v>0.00010521302555551655</v>
      </c>
      <c r="E90">
        <f t="shared" si="6"/>
        <v>0.017389501847652245</v>
      </c>
      <c r="F90">
        <f t="shared" si="7"/>
        <v>0.01749471487320776</v>
      </c>
    </row>
    <row r="91" spans="1:6" ht="12.75">
      <c r="A91">
        <f t="shared" si="8"/>
        <v>0.008100000000000007</v>
      </c>
      <c r="B91">
        <v>12.000203437822009</v>
      </c>
      <c r="C91">
        <f t="shared" si="9"/>
        <v>0.20954514499558557</v>
      </c>
      <c r="D91">
        <f t="shared" si="5"/>
        <v>7.245012685551463E-06</v>
      </c>
      <c r="E91">
        <f t="shared" si="6"/>
        <v>0.018000610318639396</v>
      </c>
      <c r="F91">
        <f t="shared" si="7"/>
        <v>0.018007855331324946</v>
      </c>
    </row>
    <row r="92" spans="1:6" ht="12.75">
      <c r="A92">
        <f t="shared" si="8"/>
        <v>0.008200000000000006</v>
      </c>
      <c r="B92">
        <v>11.962381335000478</v>
      </c>
      <c r="C92">
        <f t="shared" si="9"/>
        <v>-0.3813461580464651</v>
      </c>
      <c r="D92">
        <f t="shared" si="5"/>
        <v>2.3995107222371928E-05</v>
      </c>
      <c r="E92">
        <f t="shared" si="6"/>
        <v>0.017887320900495978</v>
      </c>
      <c r="F92">
        <f t="shared" si="7"/>
        <v>0.01791131600771835</v>
      </c>
    </row>
    <row r="93" spans="1:6" ht="12.75">
      <c r="A93">
        <f t="shared" si="8"/>
        <v>0.008300000000000005</v>
      </c>
      <c r="B93">
        <v>11.695126511384839</v>
      </c>
      <c r="C93">
        <f t="shared" si="9"/>
        <v>-0.9045432849500024</v>
      </c>
      <c r="D93">
        <f t="shared" si="5"/>
        <v>0.0001350027614674433</v>
      </c>
      <c r="E93">
        <f t="shared" si="6"/>
        <v>0.017096998014662065</v>
      </c>
      <c r="F93">
        <f t="shared" si="7"/>
        <v>0.01723200077612951</v>
      </c>
    </row>
    <row r="94" spans="1:6" ht="12.75">
      <c r="A94">
        <f t="shared" si="8"/>
        <v>0.008400000000000005</v>
      </c>
      <c r="B94">
        <v>11.23874670704048</v>
      </c>
      <c r="C94">
        <f t="shared" si="9"/>
        <v>-1.3011017774213331</v>
      </c>
      <c r="D94">
        <f t="shared" si="5"/>
        <v>0.00027932286280947716</v>
      </c>
      <c r="E94">
        <f t="shared" si="6"/>
        <v>0.015788678443126657</v>
      </c>
      <c r="F94">
        <f t="shared" si="7"/>
        <v>0.016068001305936136</v>
      </c>
    </row>
    <row r="95" spans="1:6" ht="12.75">
      <c r="A95">
        <f t="shared" si="8"/>
        <v>0.008500000000000004</v>
      </c>
      <c r="B95">
        <v>10.654245089447778</v>
      </c>
      <c r="C95">
        <f t="shared" si="9"/>
        <v>-1.529254385981076</v>
      </c>
      <c r="D95">
        <f t="shared" si="5"/>
        <v>0.00038587213121198913</v>
      </c>
      <c r="E95">
        <f t="shared" si="6"/>
        <v>0.014189117303252763</v>
      </c>
      <c r="F95">
        <f t="shared" si="7"/>
        <v>0.014574989434464752</v>
      </c>
    </row>
    <row r="96" spans="1:6" ht="12.75">
      <c r="A96">
        <f t="shared" si="8"/>
        <v>0.008600000000000003</v>
      </c>
      <c r="B96">
        <v>10.015343198255627</v>
      </c>
      <c r="C96">
        <f t="shared" si="9"/>
        <v>-1.5686618802855474</v>
      </c>
      <c r="D96">
        <f t="shared" si="5"/>
        <v>0.00040601551561906326</v>
      </c>
      <c r="E96">
        <f t="shared" si="6"/>
        <v>0.012538387422355655</v>
      </c>
      <c r="F96">
        <f t="shared" si="7"/>
        <v>0.01294440293797472</v>
      </c>
    </row>
    <row r="97" spans="1:6" ht="12.75">
      <c r="A97">
        <f t="shared" si="8"/>
        <v>0.008700000000000003</v>
      </c>
      <c r="B97">
        <v>9.399315585219348</v>
      </c>
      <c r="C97">
        <f t="shared" si="9"/>
        <v>-1.421978438824045</v>
      </c>
      <c r="D97">
        <f t="shared" si="5"/>
        <v>0.00033363374227927733</v>
      </c>
      <c r="E97">
        <f t="shared" si="6"/>
        <v>0.011043391683818418</v>
      </c>
      <c r="F97">
        <f t="shared" si="7"/>
        <v>0.011377025426097696</v>
      </c>
    </row>
    <row r="98" spans="1:6" ht="12.75">
      <c r="A98">
        <f t="shared" si="8"/>
        <v>0.008800000000000002</v>
      </c>
      <c r="B98">
        <v>8.877760447196398</v>
      </c>
      <c r="C98">
        <f t="shared" si="9"/>
        <v>-1.1136511669610563</v>
      </c>
      <c r="D98">
        <f t="shared" si="5"/>
        <v>0.00020463612207616418</v>
      </c>
      <c r="E98">
        <f t="shared" si="6"/>
        <v>0.009851828819725598</v>
      </c>
      <c r="F98">
        <f t="shared" si="7"/>
        <v>0.010056464941801763</v>
      </c>
    </row>
    <row r="99" spans="1:6" ht="12.75">
      <c r="A99">
        <f t="shared" si="8"/>
        <v>0.008900000000000002</v>
      </c>
      <c r="B99">
        <v>8.508394651650509</v>
      </c>
      <c r="F99">
        <f t="shared" si="7"/>
        <v>0</v>
      </c>
    </row>
    <row r="100" ht="12.75">
      <c r="B100">
        <v>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100"/>
  <sheetViews>
    <sheetView showGridLines="0" tabSelected="1" workbookViewId="0" topLeftCell="A1">
      <selection activeCell="I2" sqref="I2"/>
    </sheetView>
  </sheetViews>
  <sheetFormatPr defaultColWidth="11.421875" defaultRowHeight="12.75"/>
  <cols>
    <col min="2" max="2" width="10.57421875" style="13" bestFit="1" customWidth="1"/>
  </cols>
  <sheetData>
    <row r="1" spans="1:17" ht="12.75">
      <c r="A1" s="1" t="s">
        <v>7</v>
      </c>
      <c r="B1" s="10">
        <f>E1*10</f>
        <v>50</v>
      </c>
      <c r="E1">
        <v>5</v>
      </c>
      <c r="G1" s="6" t="s">
        <v>8</v>
      </c>
      <c r="H1" s="7">
        <v>20</v>
      </c>
      <c r="Q1">
        <f>$B$1*$B$3*10^-6</f>
        <v>0.00010499999999999999</v>
      </c>
    </row>
    <row r="2" spans="1:5" ht="12.75">
      <c r="A2" s="3" t="s">
        <v>1</v>
      </c>
      <c r="B2" s="11">
        <f>0.005+E2*0.005</f>
        <v>0.3</v>
      </c>
      <c r="E2">
        <v>59</v>
      </c>
    </row>
    <row r="3" spans="1:9" ht="15.75">
      <c r="A3" s="5" t="s">
        <v>0</v>
      </c>
      <c r="B3" s="12">
        <f>0.05+0.05*E3</f>
        <v>2.1</v>
      </c>
      <c r="E3">
        <v>41</v>
      </c>
      <c r="F3" s="24" t="s">
        <v>14</v>
      </c>
      <c r="G3" s="24"/>
      <c r="H3" s="24"/>
      <c r="I3" s="2"/>
    </row>
    <row r="4" spans="1:9" ht="12.75">
      <c r="A4" s="14" t="s">
        <v>10</v>
      </c>
      <c r="B4" s="13">
        <f>0.5*$B$1*SQRT(B3*10^-6/B2)</f>
        <v>0.06614378277661477</v>
      </c>
      <c r="F4" s="2" t="s">
        <v>15</v>
      </c>
      <c r="G4" s="2"/>
      <c r="H4" s="2"/>
      <c r="I4" s="2"/>
    </row>
    <row r="5" spans="1:5" ht="15.75">
      <c r="A5" s="19" t="s">
        <v>11</v>
      </c>
      <c r="B5" s="20">
        <f>1/(SQRT($B$2*$B$3*10^-6))</f>
        <v>1259.8815766974242</v>
      </c>
      <c r="C5" s="26"/>
      <c r="D5" s="25" t="s">
        <v>17</v>
      </c>
      <c r="E5" s="16"/>
    </row>
    <row r="6" spans="1:5" ht="15">
      <c r="A6" s="21" t="s">
        <v>12</v>
      </c>
      <c r="B6" s="20">
        <f>(1-$B$4*$B$4)^0.5</f>
        <v>0.9978101021737553</v>
      </c>
      <c r="C6" s="23" t="s">
        <v>16</v>
      </c>
      <c r="D6" s="22"/>
      <c r="E6" s="23"/>
    </row>
    <row r="7" spans="1:5" ht="14.25">
      <c r="A7" s="21" t="s">
        <v>13</v>
      </c>
      <c r="B7" s="20" t="e">
        <f>($B$4*$B$4-1)^0.5</f>
        <v>#NUM!</v>
      </c>
      <c r="C7" s="17"/>
      <c r="D7" s="18"/>
      <c r="E7" s="17"/>
    </row>
    <row r="8" ht="12.75"/>
    <row r="9" spans="1:8" ht="15.75">
      <c r="A9" s="2" t="s">
        <v>4</v>
      </c>
      <c r="B9" s="12" t="s">
        <v>3</v>
      </c>
      <c r="C9" s="4" t="s">
        <v>2</v>
      </c>
      <c r="D9" s="7" t="s">
        <v>5</v>
      </c>
      <c r="E9" s="8" t="s">
        <v>6</v>
      </c>
      <c r="F9" s="9" t="s">
        <v>9</v>
      </c>
      <c r="H9" s="15"/>
    </row>
    <row r="10" spans="1:6" ht="12.75">
      <c r="A10">
        <v>0</v>
      </c>
      <c r="B10" s="13">
        <v>20</v>
      </c>
      <c r="C10">
        <v>0</v>
      </c>
      <c r="D10">
        <f>0.5*$B$2*C10*C10*10^-3</f>
        <v>0</v>
      </c>
      <c r="E10">
        <f>0.5*$B$3*10^-3*B10*B10</f>
        <v>0.4200000000000001</v>
      </c>
      <c r="F10">
        <f>D10+E10</f>
        <v>0.4200000000000001</v>
      </c>
    </row>
    <row r="11" spans="1:6" ht="12.75">
      <c r="A11">
        <f>A10+0.0001</f>
        <v>0.0001</v>
      </c>
      <c r="B11" s="13">
        <v>19.842356469725107</v>
      </c>
      <c r="C11">
        <f>1000*$B$3*10^-6*(B10-B12)/(A10-A12)</f>
        <v>-6.558472344198116</v>
      </c>
      <c r="D11">
        <f aca="true" t="shared" si="0" ref="D11:D74">0.5*$B$2*C11*C11*10^-3</f>
        <v>0.0064520339234417304</v>
      </c>
      <c r="E11">
        <f aca="true" t="shared" si="1" ref="E11:E74">0.5*$B$3*10^-3*B11*B11</f>
        <v>0.413405065785224</v>
      </c>
      <c r="F11">
        <f aca="true" t="shared" si="2" ref="F11:F74">D11+E11</f>
        <v>0.41985709970866575</v>
      </c>
    </row>
    <row r="12" spans="1:6" ht="12.75">
      <c r="A12">
        <f aca="true" t="shared" si="3" ref="A12:A75">A11+0.0001</f>
        <v>0.0002</v>
      </c>
      <c r="B12" s="13">
        <v>19.375383586266846</v>
      </c>
      <c r="C12">
        <f>1000*$B$3*10^-6*(B11-B13)/(A11-A13)</f>
        <v>-12.923622945668543</v>
      </c>
      <c r="D12">
        <f t="shared" si="0"/>
        <v>0.02505300450627157</v>
      </c>
      <c r="E12">
        <f t="shared" si="1"/>
        <v>0.3941757635707277</v>
      </c>
      <c r="F12">
        <f t="shared" si="2"/>
        <v>0.41922876807699927</v>
      </c>
    </row>
    <row r="13" spans="1:6" ht="12.75">
      <c r="A13">
        <f t="shared" si="3"/>
        <v>0.00030000000000000003</v>
      </c>
      <c r="B13" s="13">
        <v>18.611535236804293</v>
      </c>
      <c r="C13">
        <f aca="true" t="shared" si="4" ref="C13:C76">1000*$B$3*10^-6*(B12-B14)/(A12-A14)</f>
        <v>-18.980398958420157</v>
      </c>
      <c r="D13">
        <f t="shared" si="0"/>
        <v>0.054038331693119536</v>
      </c>
      <c r="E13">
        <f t="shared" si="1"/>
        <v>0.3637087060643483</v>
      </c>
      <c r="F13">
        <f t="shared" si="2"/>
        <v>0.41774703775746785</v>
      </c>
    </row>
    <row r="14" spans="1:6" ht="12.75">
      <c r="A14">
        <f t="shared" si="3"/>
        <v>0.0004</v>
      </c>
      <c r="B14" s="13">
        <v>17.567726542607783</v>
      </c>
      <c r="C14">
        <f t="shared" si="4"/>
        <v>-24.63868083995474</v>
      </c>
      <c r="D14">
        <f t="shared" si="0"/>
        <v>0.09105968902997293</v>
      </c>
      <c r="E14">
        <f t="shared" si="1"/>
        <v>0.3240562666696383</v>
      </c>
      <c r="F14">
        <f t="shared" si="2"/>
        <v>0.41511595569961124</v>
      </c>
    </row>
    <row r="15" spans="1:6" ht="12.75">
      <c r="A15">
        <f t="shared" si="3"/>
        <v>0.0005</v>
      </c>
      <c r="B15" s="13">
        <v>16.26499420442765</v>
      </c>
      <c r="C15">
        <f t="shared" si="4"/>
        <v>-29.816103184183344</v>
      </c>
      <c r="D15">
        <f t="shared" si="0"/>
        <v>0.13335000136348024</v>
      </c>
      <c r="E15">
        <f t="shared" si="1"/>
        <v>0.2777775382935684</v>
      </c>
      <c r="F15">
        <f t="shared" si="2"/>
        <v>0.4111275396570486</v>
      </c>
    </row>
    <row r="16" spans="1:6" ht="12.75">
      <c r="A16">
        <f t="shared" si="3"/>
        <v>0.0006000000000000001</v>
      </c>
      <c r="B16" s="13">
        <v>14.728097667923654</v>
      </c>
      <c r="C16">
        <f t="shared" si="4"/>
        <v>-34.43922139550157</v>
      </c>
      <c r="D16">
        <f t="shared" si="0"/>
        <v>0.17790899554925596</v>
      </c>
      <c r="E16">
        <f t="shared" si="1"/>
        <v>0.22776270396169312</v>
      </c>
      <c r="F16">
        <f t="shared" si="2"/>
        <v>0.40567169951094906</v>
      </c>
    </row>
    <row r="17" spans="1:6" ht="12.75">
      <c r="A17">
        <f t="shared" si="3"/>
        <v>0.0007000000000000001</v>
      </c>
      <c r="B17" s="13">
        <v>12.985068357237024</v>
      </c>
      <c r="C17">
        <f t="shared" si="4"/>
        <v>-38.44451883839613</v>
      </c>
      <c r="D17">
        <f t="shared" si="0"/>
        <v>0.22169715430736922</v>
      </c>
      <c r="E17">
        <f t="shared" si="1"/>
        <v>0.17704260025422416</v>
      </c>
      <c r="F17">
        <f t="shared" si="2"/>
        <v>0.3987397545615934</v>
      </c>
    </row>
    <row r="18" spans="1:6" ht="12.75">
      <c r="A18">
        <f t="shared" si="3"/>
        <v>0.0008000000000000001</v>
      </c>
      <c r="B18" s="13">
        <v>11.066714921409735</v>
      </c>
      <c r="C18">
        <f t="shared" si="4"/>
        <v>-41.779241266231296</v>
      </c>
      <c r="D18">
        <f t="shared" si="0"/>
        <v>0.2618257501172946</v>
      </c>
      <c r="E18">
        <f t="shared" si="1"/>
        <v>0.12859578810934055</v>
      </c>
      <c r="F18">
        <f t="shared" si="2"/>
        <v>0.39042153822663517</v>
      </c>
    </row>
    <row r="19" spans="1:6" ht="12.75">
      <c r="A19">
        <f t="shared" si="3"/>
        <v>0.0009000000000000002</v>
      </c>
      <c r="B19" s="13">
        <v>9.006092998548327</v>
      </c>
      <c r="C19">
        <f t="shared" si="4"/>
        <v>-44.40204826626705</v>
      </c>
      <c r="D19">
        <f t="shared" si="0"/>
        <v>0.2957312835359863</v>
      </c>
      <c r="E19">
        <f t="shared" si="1"/>
        <v>0.08516519665342628</v>
      </c>
      <c r="F19">
        <f t="shared" si="2"/>
        <v>0.3808964801894126</v>
      </c>
    </row>
    <row r="20" spans="1:6" ht="12.75">
      <c r="A20">
        <f t="shared" si="3"/>
        <v>0.0010000000000000002</v>
      </c>
      <c r="B20" s="13">
        <v>6.83794841986049</v>
      </c>
      <c r="C20">
        <f t="shared" si="4"/>
        <v>-46.28347450421786</v>
      </c>
      <c r="D20">
        <f t="shared" si="0"/>
        <v>0.32132400182738763</v>
      </c>
      <c r="E20">
        <f t="shared" si="1"/>
        <v>0.049095415522306216</v>
      </c>
      <c r="F20">
        <f t="shared" si="2"/>
        <v>0.37041941734969386</v>
      </c>
    </row>
    <row r="21" spans="1:6" ht="12.75">
      <c r="A21">
        <f t="shared" si="3"/>
        <v>0.0011000000000000003</v>
      </c>
      <c r="B21" s="13">
        <v>4.598143045765672</v>
      </c>
      <c r="C21">
        <f t="shared" si="4"/>
        <v>-47.40619666101969</v>
      </c>
      <c r="D21">
        <f t="shared" si="0"/>
        <v>0.33710212227949116</v>
      </c>
      <c r="E21">
        <f t="shared" si="1"/>
        <v>0.02220006544278937</v>
      </c>
      <c r="F21">
        <f t="shared" si="2"/>
        <v>0.3593021877222805</v>
      </c>
    </row>
    <row r="22" spans="1:6" ht="12.75">
      <c r="A22">
        <f t="shared" si="3"/>
        <v>0.0012000000000000003</v>
      </c>
      <c r="B22" s="13">
        <v>2.3230725473824227</v>
      </c>
      <c r="C22">
        <f t="shared" si="4"/>
        <v>-47.76510507700725</v>
      </c>
      <c r="D22">
        <f t="shared" si="0"/>
        <v>0.34222578945263155</v>
      </c>
      <c r="E22">
        <f t="shared" si="1"/>
        <v>0.0056664993634219524</v>
      </c>
      <c r="F22">
        <f t="shared" si="2"/>
        <v>0.3478922888160535</v>
      </c>
    </row>
    <row r="23" spans="1:6" ht="12.75">
      <c r="A23">
        <f t="shared" si="3"/>
        <v>0.0013000000000000004</v>
      </c>
      <c r="B23" s="13">
        <v>0.0490854193840261</v>
      </c>
      <c r="C23">
        <f t="shared" si="4"/>
        <v>-47.367182205111405</v>
      </c>
      <c r="D23">
        <f t="shared" si="0"/>
        <v>0.3365474925078334</v>
      </c>
      <c r="E23">
        <f t="shared" si="1"/>
        <v>2.529847315911012E-06</v>
      </c>
      <c r="F23">
        <f t="shared" si="2"/>
        <v>0.3365500223551493</v>
      </c>
    </row>
    <row r="24" spans="1:6" ht="12.75">
      <c r="A24">
        <f t="shared" si="3"/>
        <v>0.0014000000000000004</v>
      </c>
      <c r="B24" s="13">
        <v>-2.1880876626281895</v>
      </c>
      <c r="C24">
        <f t="shared" si="4"/>
        <v>-46.23119297703827</v>
      </c>
      <c r="D24">
        <f t="shared" si="0"/>
        <v>0.3205984806120229</v>
      </c>
      <c r="E24">
        <f t="shared" si="1"/>
        <v>0.005027114000312979</v>
      </c>
      <c r="F24">
        <f t="shared" si="2"/>
        <v>0.32562559461233587</v>
      </c>
    </row>
    <row r="25" spans="1:6" ht="12.75">
      <c r="A25">
        <f t="shared" si="3"/>
        <v>0.0015000000000000005</v>
      </c>
      <c r="B25" s="13">
        <v>-4.353885340333907</v>
      </c>
      <c r="C25">
        <f t="shared" si="4"/>
        <v>-44.38719505888284</v>
      </c>
      <c r="D25">
        <f t="shared" si="0"/>
        <v>0.29553346277929693</v>
      </c>
      <c r="E25">
        <f t="shared" si="1"/>
        <v>0.01990413343461323</v>
      </c>
      <c r="F25">
        <f t="shared" si="2"/>
        <v>0.31543759621391015</v>
      </c>
    </row>
    <row r="26" spans="1:6" ht="12.75">
      <c r="A26">
        <f t="shared" si="3"/>
        <v>0.0016000000000000005</v>
      </c>
      <c r="B26" s="13">
        <v>-6.415439572997986</v>
      </c>
      <c r="C26">
        <f t="shared" si="4"/>
        <v>-41.87587967224965</v>
      </c>
      <c r="D26">
        <f t="shared" si="0"/>
        <v>0.2630383947487097</v>
      </c>
      <c r="E26">
        <f t="shared" si="1"/>
        <v>0.043215758160528014</v>
      </c>
      <c r="F26">
        <f t="shared" si="2"/>
        <v>0.30625415290923774</v>
      </c>
    </row>
    <row r="27" spans="1:6" ht="12.75">
      <c r="A27">
        <f t="shared" si="3"/>
        <v>0.0017000000000000006</v>
      </c>
      <c r="B27" s="13">
        <v>-8.342064356738637</v>
      </c>
      <c r="C27">
        <f t="shared" si="4"/>
        <v>-38.74775614411466</v>
      </c>
      <c r="D27">
        <f t="shared" si="0"/>
        <v>0.22520829093056632</v>
      </c>
      <c r="E27">
        <f t="shared" si="1"/>
        <v>0.0730695396185677</v>
      </c>
      <c r="F27">
        <f t="shared" si="2"/>
        <v>0.29827783054913404</v>
      </c>
    </row>
    <row r="28" spans="1:6" ht="12.75">
      <c r="A28">
        <f t="shared" si="3"/>
        <v>0.0018000000000000006</v>
      </c>
      <c r="B28" s="13">
        <v>-10.10570206291367</v>
      </c>
      <c r="C28">
        <f t="shared" si="4"/>
        <v>-35.06219558777998</v>
      </c>
      <c r="D28">
        <f t="shared" si="0"/>
        <v>0.18440363391536072</v>
      </c>
      <c r="E28">
        <f t="shared" si="1"/>
        <v>0.1072314748935965</v>
      </c>
      <c r="F28">
        <f t="shared" si="2"/>
        <v>0.2916351088089572</v>
      </c>
    </row>
    <row r="29" spans="1:6" ht="12.75">
      <c r="A29">
        <f t="shared" si="3"/>
        <v>0.0019000000000000006</v>
      </c>
      <c r="B29" s="13">
        <v>-11.681321079384352</v>
      </c>
      <c r="C29">
        <f t="shared" si="4"/>
        <v>-30.886351077247227</v>
      </c>
      <c r="D29">
        <f t="shared" si="0"/>
        <v>0.14309500243004564</v>
      </c>
      <c r="E29">
        <f t="shared" si="1"/>
        <v>0.1432759252676527</v>
      </c>
      <c r="F29">
        <f t="shared" si="2"/>
        <v>0.28637092769769834</v>
      </c>
    </row>
    <row r="30" spans="1:6" ht="12.75">
      <c r="A30">
        <f t="shared" si="3"/>
        <v>0.0020000000000000005</v>
      </c>
      <c r="B30" s="13">
        <v>-13.047259308365785</v>
      </c>
      <c r="C30">
        <f t="shared" si="4"/>
        <v>-26.29397333196883</v>
      </c>
      <c r="D30">
        <f t="shared" si="0"/>
        <v>0.10370595503734319</v>
      </c>
      <c r="E30">
        <f t="shared" si="1"/>
        <v>0.17874252423272455</v>
      </c>
      <c r="F30">
        <f t="shared" si="2"/>
        <v>0.2824484792700677</v>
      </c>
    </row>
    <row r="31" spans="1:6" ht="12.75">
      <c r="A31">
        <f t="shared" si="3"/>
        <v>0.0021000000000000003</v>
      </c>
      <c r="B31" s="13">
        <v>-14.185509015762332</v>
      </c>
      <c r="C31">
        <f t="shared" si="4"/>
        <v>-21.364142257256873</v>
      </c>
      <c r="D31">
        <f t="shared" si="0"/>
        <v>0.06846398615824631</v>
      </c>
      <c r="E31">
        <f t="shared" si="1"/>
        <v>0.21129009933808815</v>
      </c>
      <c r="F31">
        <f t="shared" si="2"/>
        <v>0.27975408549633446</v>
      </c>
    </row>
    <row r="32" spans="1:6" ht="12.75">
      <c r="A32">
        <f t="shared" si="3"/>
        <v>0.0022</v>
      </c>
      <c r="B32" s="13">
        <v>-15.081939523342626</v>
      </c>
      <c r="C32">
        <f t="shared" si="4"/>
        <v>-16.179935672157026</v>
      </c>
      <c r="D32">
        <f t="shared" si="0"/>
        <v>0.03926854775327091</v>
      </c>
      <c r="E32">
        <f t="shared" si="1"/>
        <v>0.2388381447750527</v>
      </c>
      <c r="F32">
        <f t="shared" si="2"/>
        <v>0.2781066925283236</v>
      </c>
    </row>
    <row r="33" spans="1:6" ht="12.75">
      <c r="A33">
        <f t="shared" si="3"/>
        <v>0.0023</v>
      </c>
      <c r="B33" s="13">
        <v>-15.726455270253474</v>
      </c>
      <c r="C33">
        <f t="shared" si="4"/>
        <v>-10.827057191466412</v>
      </c>
      <c r="D33">
        <f t="shared" si="0"/>
        <v>0.017583775114092683</v>
      </c>
      <c r="E33">
        <f t="shared" si="1"/>
        <v>0.2596874651356475</v>
      </c>
      <c r="F33">
        <f t="shared" si="2"/>
        <v>0.2772712402497402</v>
      </c>
    </row>
    <row r="34" spans="1:6" ht="12.75">
      <c r="A34">
        <f t="shared" si="3"/>
        <v>0.0024</v>
      </c>
      <c r="B34" s="13">
        <v>-16.113087827291807</v>
      </c>
      <c r="C34">
        <f t="shared" si="4"/>
        <v>-5.392445507620465</v>
      </c>
      <c r="D34">
        <f t="shared" si="0"/>
        <v>0.00436177028289842</v>
      </c>
      <c r="E34">
        <f t="shared" si="1"/>
        <v>0.2726131792965204</v>
      </c>
      <c r="F34">
        <f t="shared" si="2"/>
        <v>0.2769749495794188</v>
      </c>
    </row>
    <row r="35" spans="1:6" ht="12.75">
      <c r="A35">
        <f t="shared" si="3"/>
        <v>0.0024999999999999996</v>
      </c>
      <c r="B35" s="13">
        <v>-16.24002150907447</v>
      </c>
      <c r="C35">
        <f t="shared" si="4"/>
        <v>0.03711275710888457</v>
      </c>
      <c r="D35">
        <f t="shared" si="0"/>
        <v>2.0660351103345935E-07</v>
      </c>
      <c r="E35">
        <f t="shared" si="1"/>
        <v>0.27692521354596156</v>
      </c>
      <c r="F35">
        <f t="shared" si="2"/>
        <v>0.2769254201494726</v>
      </c>
    </row>
    <row r="36" spans="1:6" ht="12.75">
      <c r="A36">
        <f t="shared" si="3"/>
        <v>0.0025999999999999994</v>
      </c>
      <c r="B36" s="13">
        <v>-16.109553278995723</v>
      </c>
      <c r="C36">
        <f t="shared" si="4"/>
        <v>5.376344880235637</v>
      </c>
      <c r="D36">
        <f t="shared" si="0"/>
        <v>0.004335762640685392</v>
      </c>
      <c r="E36">
        <f t="shared" si="1"/>
        <v>0.272493592191242</v>
      </c>
      <c r="F36">
        <f t="shared" si="2"/>
        <v>0.2768293548319274</v>
      </c>
    </row>
    <row r="37" spans="1:6" ht="12.75">
      <c r="A37">
        <f t="shared" si="3"/>
        <v>0.0026999999999999993</v>
      </c>
      <c r="B37" s="13">
        <v>-15.727988663337744</v>
      </c>
      <c r="C37">
        <f t="shared" si="4"/>
        <v>10.542807560111438</v>
      </c>
      <c r="D37">
        <f t="shared" si="0"/>
        <v>0.016672618687431435</v>
      </c>
      <c r="E37">
        <f t="shared" si="1"/>
        <v>0.2597381087637846</v>
      </c>
      <c r="F37">
        <f t="shared" si="2"/>
        <v>0.27641072745121603</v>
      </c>
    </row>
    <row r="38" spans="1:6" ht="12.75">
      <c r="A38">
        <f t="shared" si="3"/>
        <v>0.002799999999999999</v>
      </c>
      <c r="B38" s="13">
        <v>-15.10547636850892</v>
      </c>
      <c r="C38">
        <f t="shared" si="4"/>
        <v>15.458136212959936</v>
      </c>
      <c r="D38">
        <f t="shared" si="0"/>
        <v>0.0358430962767635</v>
      </c>
      <c r="E38">
        <f t="shared" si="1"/>
        <v>0.23958418713556057</v>
      </c>
      <c r="F38">
        <f t="shared" si="2"/>
        <v>0.2754272834123241</v>
      </c>
    </row>
    <row r="39" spans="1:6" ht="12.75">
      <c r="A39">
        <f t="shared" si="3"/>
        <v>0.002899999999999999</v>
      </c>
      <c r="B39" s="13">
        <v>-14.255785214484419</v>
      </c>
      <c r="C39">
        <f t="shared" si="4"/>
        <v>20.049209500703494</v>
      </c>
      <c r="D39">
        <f t="shared" si="0"/>
        <v>0.06029562024046489</v>
      </c>
      <c r="E39">
        <f t="shared" si="1"/>
        <v>0.21338878268558822</v>
      </c>
      <c r="F39">
        <f t="shared" si="2"/>
        <v>0.2736844029260531</v>
      </c>
    </row>
    <row r="40" spans="1:6" ht="12.75">
      <c r="A40">
        <f t="shared" si="3"/>
        <v>0.0029999999999999988</v>
      </c>
      <c r="B40" s="13">
        <v>-13.1960278446324</v>
      </c>
      <c r="C40">
        <f t="shared" si="4"/>
        <v>24.249212183546593</v>
      </c>
      <c r="D40">
        <f t="shared" si="0"/>
        <v>0.08820364372839967</v>
      </c>
      <c r="E40">
        <f t="shared" si="1"/>
        <v>0.18284190842012935</v>
      </c>
      <c r="F40">
        <f t="shared" si="2"/>
        <v>0.271045552148529</v>
      </c>
    </row>
    <row r="41" spans="1:6" ht="12.75">
      <c r="A41">
        <f t="shared" si="3"/>
        <v>0.0030999999999999986</v>
      </c>
      <c r="B41" s="13">
        <v>-11.946336435099033</v>
      </c>
      <c r="C41">
        <f t="shared" si="4"/>
        <v>27.99858126911423</v>
      </c>
      <c r="D41">
        <f t="shared" si="0"/>
        <v>0.11758808296247912</v>
      </c>
      <c r="E41">
        <f t="shared" si="1"/>
        <v>0.1498507019316034</v>
      </c>
      <c r="F41">
        <f t="shared" si="2"/>
        <v>0.2674387848940825</v>
      </c>
    </row>
    <row r="42" spans="1:6" ht="12.75">
      <c r="A42">
        <f t="shared" si="3"/>
        <v>0.0031999999999999984</v>
      </c>
      <c r="B42" s="13">
        <v>-10.529496295192954</v>
      </c>
      <c r="C42">
        <f t="shared" si="4"/>
        <v>31.2458225129931</v>
      </c>
      <c r="D42">
        <f t="shared" si="0"/>
        <v>0.14644521367701996</v>
      </c>
      <c r="E42">
        <f t="shared" si="1"/>
        <v>0.11641380684200628</v>
      </c>
      <c r="F42">
        <f t="shared" si="2"/>
        <v>0.2628590205190262</v>
      </c>
    </row>
    <row r="43" spans="1:6" ht="12.75">
      <c r="A43">
        <f t="shared" si="3"/>
        <v>0.0032999999999999982</v>
      </c>
      <c r="B43" s="13">
        <v>-8.97054381481398</v>
      </c>
      <c r="C43">
        <f t="shared" si="4"/>
        <v>33.94818657764981</v>
      </c>
      <c r="D43">
        <f t="shared" si="0"/>
        <v>0.17287190578663836</v>
      </c>
      <c r="E43">
        <f t="shared" si="1"/>
        <v>0.08449418915017225</v>
      </c>
      <c r="F43">
        <f t="shared" si="2"/>
        <v>0.2573660949368106</v>
      </c>
    </row>
    <row r="44" spans="1:6" ht="12.75">
      <c r="A44">
        <f t="shared" si="3"/>
        <v>0.003399999999999998</v>
      </c>
      <c r="B44" s="13">
        <v>-7.296335668750121</v>
      </c>
      <c r="C44">
        <f t="shared" si="4"/>
        <v>36.0721965397022</v>
      </c>
      <c r="D44">
        <f t="shared" si="0"/>
        <v>0.19518050447983545</v>
      </c>
      <c r="E44">
        <f t="shared" si="1"/>
        <v>0.05589833990062905</v>
      </c>
      <c r="F44">
        <f t="shared" si="2"/>
        <v>0.2510788443804645</v>
      </c>
    </row>
    <row r="45" spans="1:6" ht="12.75">
      <c r="A45">
        <f t="shared" si="3"/>
        <v>0.003499999999999998</v>
      </c>
      <c r="B45" s="13">
        <v>-5.535096525318539</v>
      </c>
      <c r="C45">
        <f t="shared" si="4"/>
        <v>37.59402090977811</v>
      </c>
      <c r="D45">
        <f t="shared" si="0"/>
        <v>0.21199656122472507</v>
      </c>
      <c r="E45">
        <f t="shared" si="1"/>
        <v>0.03216915822182304</v>
      </c>
      <c r="F45">
        <f t="shared" si="2"/>
        <v>0.2441657194465481</v>
      </c>
    </row>
    <row r="46" spans="1:6" ht="12.75">
      <c r="A46">
        <f t="shared" si="3"/>
        <v>0.0035999999999999977</v>
      </c>
      <c r="B46" s="13">
        <v>-3.7159527249617357</v>
      </c>
      <c r="C46">
        <f t="shared" si="4"/>
        <v>38.49968885429528</v>
      </c>
      <c r="D46">
        <f t="shared" si="0"/>
        <v>0.22233390628163222</v>
      </c>
      <c r="E46">
        <f t="shared" si="1"/>
        <v>0.014498719886858078</v>
      </c>
      <c r="F46">
        <f t="shared" si="2"/>
        <v>0.2368326261684903</v>
      </c>
    </row>
    <row r="47" spans="1:6" ht="12.75">
      <c r="A47">
        <f t="shared" si="3"/>
        <v>0.0036999999999999976</v>
      </c>
      <c r="B47" s="13">
        <v>-1.8684594915761377</v>
      </c>
      <c r="C47">
        <f t="shared" si="4"/>
        <v>38.7851468439023</v>
      </c>
      <c r="D47">
        <f t="shared" si="0"/>
        <v>0.22564314235545965</v>
      </c>
      <c r="E47">
        <f t="shared" si="1"/>
        <v>0.003665697915244007</v>
      </c>
      <c r="F47">
        <f t="shared" si="2"/>
        <v>0.22930884027070367</v>
      </c>
    </row>
    <row r="48" spans="1:6" ht="12.75">
      <c r="A48">
        <f t="shared" si="3"/>
        <v>0.0037999999999999974</v>
      </c>
      <c r="B48" s="13">
        <v>-0.022129216018665472</v>
      </c>
      <c r="C48">
        <f t="shared" si="4"/>
        <v>38.456158459020806</v>
      </c>
      <c r="D48">
        <f t="shared" si="0"/>
        <v>0.22183141851379762</v>
      </c>
      <c r="E48">
        <f t="shared" si="1"/>
        <v>5.141873116807986E-07</v>
      </c>
      <c r="F48">
        <f t="shared" si="2"/>
        <v>0.2218319327011093</v>
      </c>
    </row>
    <row r="49" spans="1:6" ht="12.75">
      <c r="A49">
        <f t="shared" si="3"/>
        <v>0.0038999999999999972</v>
      </c>
      <c r="B49" s="13">
        <v>1.7940317902353617</v>
      </c>
      <c r="C49">
        <f t="shared" si="4"/>
        <v>37.528051519997575</v>
      </c>
      <c r="D49">
        <f t="shared" si="0"/>
        <v>0.21125319763313882</v>
      </c>
      <c r="E49">
        <f t="shared" si="1"/>
        <v>0.003379477567593852</v>
      </c>
      <c r="F49">
        <f t="shared" si="2"/>
        <v>0.21463267520073268</v>
      </c>
    </row>
    <row r="50" spans="1:6" ht="12.75">
      <c r="A50">
        <f t="shared" si="3"/>
        <v>0.0039999999999999975</v>
      </c>
      <c r="B50" s="13">
        <v>3.55197092874301</v>
      </c>
      <c r="C50">
        <f t="shared" si="4"/>
        <v>36.025319040644874</v>
      </c>
      <c r="D50">
        <f t="shared" si="0"/>
        <v>0.19467354179703752</v>
      </c>
      <c r="E50">
        <f t="shared" si="1"/>
        <v>0.013247322352567257</v>
      </c>
      <c r="F50">
        <f t="shared" si="2"/>
        <v>0.20792086414960478</v>
      </c>
    </row>
    <row r="51" spans="1:6" ht="12.75">
      <c r="A51">
        <f t="shared" si="3"/>
        <v>0.004099999999999998</v>
      </c>
      <c r="B51" s="13">
        <v>5.2250145560110735</v>
      </c>
      <c r="C51">
        <f t="shared" si="4"/>
        <v>33.98108269453566</v>
      </c>
      <c r="D51">
        <f t="shared" si="0"/>
        <v>0.17320709716393062</v>
      </c>
      <c r="E51">
        <f t="shared" si="1"/>
        <v>0.028665815966053977</v>
      </c>
      <c r="F51">
        <f t="shared" si="2"/>
        <v>0.2018729131299846</v>
      </c>
    </row>
    <row r="52" spans="1:6" ht="12.75">
      <c r="A52">
        <f t="shared" si="3"/>
        <v>0.004199999999999998</v>
      </c>
      <c r="B52" s="13">
        <v>6.788264518698796</v>
      </c>
      <c r="C52">
        <f t="shared" si="4"/>
        <v>31.436429501180033</v>
      </c>
      <c r="D52">
        <f t="shared" si="0"/>
        <v>0.14823736496739934</v>
      </c>
      <c r="E52">
        <f t="shared" si="1"/>
        <v>0.04838456193461625</v>
      </c>
      <c r="F52">
        <f t="shared" si="2"/>
        <v>0.19662192690201558</v>
      </c>
    </row>
    <row r="53" spans="1:6" ht="12.75">
      <c r="A53">
        <f t="shared" si="3"/>
        <v>0.004299999999999998</v>
      </c>
      <c r="B53" s="13">
        <v>8.218960222790132</v>
      </c>
      <c r="C53">
        <f t="shared" si="4"/>
        <v>28.439634255306796</v>
      </c>
      <c r="D53">
        <f t="shared" si="0"/>
        <v>0.12132191948634297</v>
      </c>
      <c r="E53">
        <f t="shared" si="1"/>
        <v>0.07092887250099675</v>
      </c>
      <c r="F53">
        <f t="shared" si="2"/>
        <v>0.19225079198733971</v>
      </c>
    </row>
    <row r="54" spans="1:6" ht="12.75">
      <c r="A54">
        <f t="shared" si="3"/>
        <v>0.0043999999999999985</v>
      </c>
      <c r="B54" s="13">
        <v>9.496801114442308</v>
      </c>
      <c r="C54">
        <f t="shared" si="4"/>
        <v>25.045281811677437</v>
      </c>
      <c r="D54">
        <f t="shared" si="0"/>
        <v>0.0940899211539511</v>
      </c>
      <c r="E54">
        <f t="shared" si="1"/>
        <v>0.0946986929776363</v>
      </c>
      <c r="F54">
        <f t="shared" si="2"/>
        <v>0.1887886141315874</v>
      </c>
    </row>
    <row r="55" spans="1:6" ht="12.75">
      <c r="A55">
        <f t="shared" si="3"/>
        <v>0.004499999999999999</v>
      </c>
      <c r="B55" s="13">
        <v>10.604225157235609</v>
      </c>
      <c r="C55">
        <f t="shared" si="4"/>
        <v>21.313304678935868</v>
      </c>
      <c r="D55">
        <f t="shared" si="0"/>
        <v>0.06813854345057245</v>
      </c>
      <c r="E55">
        <f t="shared" si="1"/>
        <v>0.11807207074461602</v>
      </c>
      <c r="F55">
        <f t="shared" si="2"/>
        <v>0.18621061419518847</v>
      </c>
    </row>
    <row r="56" spans="1:6" ht="12.75">
      <c r="A56">
        <f t="shared" si="3"/>
        <v>0.004599999999999999</v>
      </c>
      <c r="B56" s="13">
        <v>11.526639655293348</v>
      </c>
      <c r="C56">
        <f t="shared" si="4"/>
        <v>17.30795245197707</v>
      </c>
      <c r="D56">
        <f t="shared" si="0"/>
        <v>0.04493478271198485</v>
      </c>
      <c r="E56">
        <f t="shared" si="1"/>
        <v>0.13950659283013023</v>
      </c>
      <c r="F56">
        <f t="shared" si="2"/>
        <v>0.1844413755421151</v>
      </c>
    </row>
    <row r="57" spans="1:6" ht="12.75">
      <c r="A57">
        <f t="shared" si="3"/>
        <v>0.004699999999999999</v>
      </c>
      <c r="B57" s="13">
        <v>12.25260158123343</v>
      </c>
      <c r="C57">
        <f t="shared" si="4"/>
        <v>13.096710410648551</v>
      </c>
      <c r="D57">
        <f t="shared" si="0"/>
        <v>0.02572857353705852</v>
      </c>
      <c r="E57">
        <f t="shared" si="1"/>
        <v>0.15763255778386617</v>
      </c>
      <c r="F57">
        <f t="shared" si="2"/>
        <v>0.1833611313209247</v>
      </c>
    </row>
    <row r="58" spans="1:6" ht="12.75">
      <c r="A58">
        <f t="shared" si="3"/>
        <v>0.0048</v>
      </c>
      <c r="B58" s="13">
        <v>12.773945408688451</v>
      </c>
      <c r="C58">
        <f t="shared" si="4"/>
        <v>8.749185125333039</v>
      </c>
      <c r="D58">
        <f t="shared" si="0"/>
        <v>0.011482236053602336</v>
      </c>
      <c r="E58">
        <f t="shared" si="1"/>
        <v>0.17133236536936045</v>
      </c>
      <c r="F58">
        <f t="shared" si="2"/>
        <v>0.18281460142296277</v>
      </c>
    </row>
    <row r="59" spans="1:6" ht="12.75">
      <c r="A59">
        <f t="shared" si="3"/>
        <v>0.0049</v>
      </c>
      <c r="B59" s="13">
        <v>13.085857307455626</v>
      </c>
      <c r="C59">
        <f t="shared" si="4"/>
        <v>4.335975133761853</v>
      </c>
      <c r="D59">
        <f t="shared" si="0"/>
        <v>0.0028201020540901674</v>
      </c>
      <c r="E59">
        <f t="shared" si="1"/>
        <v>0.1798016445446443</v>
      </c>
      <c r="F59">
        <f t="shared" si="2"/>
        <v>0.18262174659873448</v>
      </c>
    </row>
    <row r="60" spans="1:6" ht="12.75">
      <c r="A60">
        <f t="shared" si="3"/>
        <v>0.005</v>
      </c>
      <c r="B60" s="13">
        <v>13.186895421427677</v>
      </c>
      <c r="C60">
        <f t="shared" si="4"/>
        <v>-0.07245531048446699</v>
      </c>
      <c r="D60">
        <f t="shared" si="0"/>
        <v>7.874658026100769E-07</v>
      </c>
      <c r="E60">
        <f t="shared" si="1"/>
        <v>0.18258892139845376</v>
      </c>
      <c r="F60">
        <f t="shared" si="2"/>
        <v>0.18258970886425638</v>
      </c>
    </row>
    <row r="61" spans="1:6" ht="12.75">
      <c r="A61">
        <f t="shared" si="3"/>
        <v>0.0051</v>
      </c>
      <c r="B61" s="13">
        <v>13.0789568016952</v>
      </c>
      <c r="C61">
        <f t="shared" si="4"/>
        <v>-4.406881763141091</v>
      </c>
      <c r="D61">
        <f t="shared" si="0"/>
        <v>0.0029130910311458294</v>
      </c>
      <c r="E61">
        <f t="shared" si="1"/>
        <v>0.17961206657163964</v>
      </c>
      <c r="F61">
        <f t="shared" si="2"/>
        <v>0.18252515760278548</v>
      </c>
    </row>
    <row r="62" spans="1:6" ht="12.75">
      <c r="A62">
        <f t="shared" si="3"/>
        <v>0.005200000000000001</v>
      </c>
      <c r="B62" s="13">
        <v>12.76719239636662</v>
      </c>
      <c r="C62">
        <f t="shared" si="4"/>
        <v>-8.60038735107615</v>
      </c>
      <c r="D62">
        <f t="shared" si="0"/>
        <v>0.011094999388282597</v>
      </c>
      <c r="E62">
        <f t="shared" si="1"/>
        <v>0.17115126177013373</v>
      </c>
      <c r="F62">
        <f t="shared" si="2"/>
        <v>0.18224626115841633</v>
      </c>
    </row>
    <row r="63" spans="1:6" ht="12.75">
      <c r="A63">
        <f t="shared" si="3"/>
        <v>0.005300000000000001</v>
      </c>
      <c r="B63" s="13">
        <v>12.259872292068899</v>
      </c>
      <c r="C63">
        <f t="shared" si="4"/>
        <v>-12.589376609013286</v>
      </c>
      <c r="D63">
        <f t="shared" si="0"/>
        <v>0.02377386051053563</v>
      </c>
      <c r="E63">
        <f t="shared" si="1"/>
        <v>0.15781969204873067</v>
      </c>
      <c r="F63">
        <f t="shared" si="2"/>
        <v>0.1815935525592663</v>
      </c>
    </row>
    <row r="64" spans="1:6" ht="12.75">
      <c r="A64">
        <f t="shared" si="3"/>
        <v>0.005400000000000001</v>
      </c>
      <c r="B64" s="13">
        <v>11.56820414788916</v>
      </c>
      <c r="C64">
        <f t="shared" si="4"/>
        <v>-16.314520344277447</v>
      </c>
      <c r="D64">
        <f t="shared" si="0"/>
        <v>0.0399245361095764</v>
      </c>
      <c r="E64">
        <f t="shared" si="1"/>
        <v>0.140514514567602</v>
      </c>
      <c r="F64">
        <f t="shared" si="2"/>
        <v>0.18043905067717841</v>
      </c>
    </row>
    <row r="65" spans="1:6" ht="12.75">
      <c r="A65">
        <f t="shared" si="3"/>
        <v>0.005500000000000001</v>
      </c>
      <c r="B65" s="13">
        <v>10.706108449756757</v>
      </c>
      <c r="C65">
        <f t="shared" si="4"/>
        <v>-19.721617815673383</v>
      </c>
      <c r="D65">
        <f t="shared" si="0"/>
        <v>0.05834133139012287</v>
      </c>
      <c r="E65">
        <f t="shared" si="1"/>
        <v>0.12035179604485069</v>
      </c>
      <c r="F65">
        <f t="shared" si="2"/>
        <v>0.17869312743497356</v>
      </c>
    </row>
    <row r="66" spans="1:6" ht="12.75">
      <c r="A66">
        <f t="shared" si="3"/>
        <v>0.005600000000000002</v>
      </c>
      <c r="B66" s="13">
        <v>9.689954832110738</v>
      </c>
      <c r="C66">
        <f t="shared" si="4"/>
        <v>-22.76236403914939</v>
      </c>
      <c r="D66">
        <f t="shared" si="0"/>
        <v>0.07771878249761419</v>
      </c>
      <c r="E66">
        <f t="shared" si="1"/>
        <v>0.09858998588076356</v>
      </c>
      <c r="F66">
        <f t="shared" si="2"/>
        <v>0.17630876837837775</v>
      </c>
    </row>
    <row r="67" spans="1:6" ht="12.75">
      <c r="A67">
        <f t="shared" si="3"/>
        <v>0.005700000000000002</v>
      </c>
      <c r="B67" s="13">
        <v>8.538264255552047</v>
      </c>
      <c r="C67">
        <f t="shared" si="4"/>
        <v>-25.395011725810335</v>
      </c>
      <c r="D67">
        <f t="shared" si="0"/>
        <v>0.09673599308310667</v>
      </c>
      <c r="E67">
        <f t="shared" si="1"/>
        <v>0.07654705432251965</v>
      </c>
      <c r="F67">
        <f t="shared" si="2"/>
        <v>0.17328304740562633</v>
      </c>
    </row>
    <row r="68" spans="1:6" ht="12.75">
      <c r="A68">
        <f t="shared" si="3"/>
        <v>0.005800000000000002</v>
      </c>
      <c r="B68" s="13">
        <v>7.271382286795461</v>
      </c>
      <c r="C68">
        <f t="shared" si="4"/>
        <v>-27.58491918775466</v>
      </c>
      <c r="D68">
        <f t="shared" si="0"/>
        <v>0.11413916498924327</v>
      </c>
      <c r="E68">
        <f t="shared" si="1"/>
        <v>0.055516650378758935</v>
      </c>
      <c r="F68">
        <f t="shared" si="2"/>
        <v>0.1696558153680022</v>
      </c>
    </row>
    <row r="69" spans="1:6" ht="12.75">
      <c r="A69">
        <f t="shared" si="3"/>
        <v>0.0059000000000000025</v>
      </c>
      <c r="B69" s="13">
        <v>5.911129094813501</v>
      </c>
      <c r="C69">
        <f t="shared" si="4"/>
        <v>-29.30497748307075</v>
      </c>
      <c r="D69">
        <f t="shared" si="0"/>
        <v>0.12881725579249256</v>
      </c>
      <c r="E69">
        <f t="shared" si="1"/>
        <v>0.036688519534328216</v>
      </c>
      <c r="F69">
        <f t="shared" si="2"/>
        <v>0.1655057753268208</v>
      </c>
    </row>
    <row r="70" spans="1:6" ht="12.75">
      <c r="A70">
        <f t="shared" si="3"/>
        <v>0.006000000000000003</v>
      </c>
      <c r="B70" s="13">
        <v>4.480432050312525</v>
      </c>
      <c r="C70">
        <f t="shared" si="4"/>
        <v>-30.53591208100023</v>
      </c>
      <c r="D70">
        <f t="shared" si="0"/>
        <v>0.13986628899278636</v>
      </c>
      <c r="E70">
        <f t="shared" si="1"/>
        <v>0.02107798492534109</v>
      </c>
      <c r="F70">
        <f t="shared" si="2"/>
        <v>0.16094427391812743</v>
      </c>
    </row>
    <row r="71" spans="1:6" ht="12.75">
      <c r="A71">
        <f t="shared" si="3"/>
        <v>0.006100000000000003</v>
      </c>
      <c r="B71" s="13">
        <v>3.0029469918610903</v>
      </c>
      <c r="C71">
        <f t="shared" si="4"/>
        <v>-31.26645637888792</v>
      </c>
      <c r="D71">
        <f t="shared" si="0"/>
        <v>0.14663869417393516</v>
      </c>
      <c r="E71">
        <f t="shared" si="1"/>
        <v>0.009468575167723951</v>
      </c>
      <c r="F71">
        <f t="shared" si="2"/>
        <v>0.1561072693416591</v>
      </c>
    </row>
    <row r="72" spans="1:6" ht="12.75">
      <c r="A72">
        <f t="shared" si="3"/>
        <v>0.006200000000000003</v>
      </c>
      <c r="B72" s="13">
        <v>1.502674299942239</v>
      </c>
      <c r="C72">
        <f t="shared" si="4"/>
        <v>-31.49339646121843</v>
      </c>
      <c r="D72">
        <f t="shared" si="0"/>
        <v>0.14877510309952283</v>
      </c>
      <c r="E72">
        <f t="shared" si="1"/>
        <v>0.002370931554292243</v>
      </c>
      <c r="F72">
        <f t="shared" si="2"/>
        <v>0.15114603465381507</v>
      </c>
    </row>
    <row r="73" spans="1:6" ht="12.75">
      <c r="A73">
        <f t="shared" si="3"/>
        <v>0.0063000000000000035</v>
      </c>
      <c r="B73" s="13">
        <v>0.00357590031646955</v>
      </c>
      <c r="C73">
        <f t="shared" si="4"/>
        <v>-31.22148852528514</v>
      </c>
      <c r="D73">
        <f t="shared" si="0"/>
        <v>0.14621720186017675</v>
      </c>
      <c r="E73">
        <f t="shared" si="1"/>
        <v>1.3426416226993383E-08</v>
      </c>
      <c r="F73">
        <f t="shared" si="2"/>
        <v>0.14621721528659298</v>
      </c>
    </row>
    <row r="74" spans="1:6" ht="12.75">
      <c r="A74">
        <f t="shared" si="3"/>
        <v>0.006400000000000004</v>
      </c>
      <c r="B74" s="13">
        <v>-1.470800797703973</v>
      </c>
      <c r="C74">
        <f t="shared" si="4"/>
        <v>-30.463252376243076</v>
      </c>
      <c r="D74">
        <f t="shared" si="0"/>
        <v>0.1392014618008019</v>
      </c>
      <c r="E74">
        <f t="shared" si="1"/>
        <v>0.0022714177358529757</v>
      </c>
      <c r="F74">
        <f t="shared" si="2"/>
        <v>0.14147287953665488</v>
      </c>
    </row>
    <row r="75" spans="1:6" ht="12.75">
      <c r="A75">
        <f t="shared" si="3"/>
        <v>0.006500000000000004</v>
      </c>
      <c r="B75" s="13">
        <v>-2.8976862307543074</v>
      </c>
      <c r="C75">
        <f t="shared" si="4"/>
        <v>-29.238646286337627</v>
      </c>
      <c r="D75">
        <f aca="true" t="shared" si="5" ref="D75:D99">0.5*$B$2*C75*C75*10^-3</f>
        <v>0.12823476549863475</v>
      </c>
      <c r="E75">
        <f aca="true" t="shared" si="6" ref="E75:E99">0.5*$B$3*10^-3*B75*B75</f>
        <v>0.008816414766498262</v>
      </c>
      <c r="F75">
        <f aca="true" t="shared" si="7" ref="F75:F99">D75+E75</f>
        <v>0.13705118026513302</v>
      </c>
    </row>
    <row r="76" spans="1:6" ht="12.75">
      <c r="A76">
        <f aca="true" t="shared" si="8" ref="A76:A99">A75+0.0001</f>
        <v>0.006600000000000004</v>
      </c>
      <c r="B76" s="13">
        <v>-4.255433777355183</v>
      </c>
      <c r="C76">
        <f t="shared" si="4"/>
        <v>-27.57463029061496</v>
      </c>
      <c r="D76">
        <f t="shared" si="5"/>
        <v>0.114054035349615</v>
      </c>
      <c r="E76">
        <f t="shared" si="6"/>
        <v>0.01901415246512817</v>
      </c>
      <c r="F76">
        <f t="shared" si="7"/>
        <v>0.13306818781474317</v>
      </c>
    </row>
    <row r="77" spans="1:6" ht="12.75">
      <c r="A77">
        <f t="shared" si="8"/>
        <v>0.0067000000000000046</v>
      </c>
      <c r="B77" s="13">
        <v>-5.523841496527168</v>
      </c>
      <c r="C77">
        <f aca="true" t="shared" si="9" ref="C77:C98">1000*$B$3*10^-6*(B76-B78)/(A76-A78)</f>
        <v>-25.504626628372062</v>
      </c>
      <c r="D77">
        <f t="shared" si="5"/>
        <v>0.09757289691789979</v>
      </c>
      <c r="E77">
        <f t="shared" si="6"/>
        <v>0.03203846612269328</v>
      </c>
      <c r="F77">
        <f t="shared" si="7"/>
        <v>0.12961136304059306</v>
      </c>
    </row>
    <row r="78" spans="1:6" ht="12.75">
      <c r="A78">
        <f t="shared" si="8"/>
        <v>0.006800000000000005</v>
      </c>
      <c r="B78" s="13">
        <v>-6.684445837200148</v>
      </c>
      <c r="C78">
        <f t="shared" si="9"/>
        <v>-23.067887512602812</v>
      </c>
      <c r="D78">
        <f t="shared" si="5"/>
        <v>0.07981911514411452</v>
      </c>
      <c r="E78">
        <f t="shared" si="6"/>
        <v>0.04691590695798551</v>
      </c>
      <c r="F78">
        <f t="shared" si="7"/>
        <v>0.12673502210210003</v>
      </c>
    </row>
    <row r="79" spans="1:6" ht="12.75">
      <c r="A79">
        <f t="shared" si="8"/>
        <v>0.006900000000000005</v>
      </c>
      <c r="B79" s="13">
        <v>-7.720783164394108</v>
      </c>
      <c r="C79">
        <f t="shared" si="9"/>
        <v>-20.30878169825148</v>
      </c>
      <c r="D79">
        <f t="shared" si="5"/>
        <v>0.06186699211008514</v>
      </c>
      <c r="E79">
        <f t="shared" si="6"/>
        <v>0.06259101730517107</v>
      </c>
      <c r="F79">
        <f t="shared" si="7"/>
        <v>0.1244580094152562</v>
      </c>
    </row>
    <row r="80" spans="1:6" ht="12.75">
      <c r="A80">
        <f t="shared" si="8"/>
        <v>0.007000000000000005</v>
      </c>
      <c r="B80" s="13">
        <v>-8.618615522747913</v>
      </c>
      <c r="C80">
        <f t="shared" si="9"/>
        <v>-17.276012407027377</v>
      </c>
      <c r="D80">
        <f t="shared" si="5"/>
        <v>0.04476909070316458</v>
      </c>
      <c r="E80">
        <f t="shared" si="6"/>
        <v>0.07799456020539884</v>
      </c>
      <c r="F80">
        <f t="shared" si="7"/>
        <v>0.12276365090856342</v>
      </c>
    </row>
    <row r="81" spans="1:6" ht="12.75">
      <c r="A81">
        <f t="shared" si="8"/>
        <v>0.007100000000000006</v>
      </c>
      <c r="B81" s="13">
        <v>-9.3661176793491</v>
      </c>
      <c r="C81">
        <f t="shared" si="9"/>
        <v>-14.021780038105906</v>
      </c>
      <c r="D81">
        <f t="shared" si="5"/>
        <v>0.029491547315553788</v>
      </c>
      <c r="E81">
        <f t="shared" si="6"/>
        <v>0.09211036840258659</v>
      </c>
      <c r="F81">
        <f t="shared" si="7"/>
        <v>0.12160191571814037</v>
      </c>
    </row>
    <row r="82" spans="1:6" ht="12.75">
      <c r="A82">
        <f t="shared" si="8"/>
        <v>0.007200000000000006</v>
      </c>
      <c r="B82" s="13">
        <v>-9.954023145424669</v>
      </c>
      <c r="C82">
        <f t="shared" si="9"/>
        <v>-10.600903740057802</v>
      </c>
      <c r="D82">
        <f t="shared" si="5"/>
        <v>0.016856874015895723</v>
      </c>
      <c r="E82">
        <f t="shared" si="6"/>
        <v>0.10403670561863254</v>
      </c>
      <c r="F82">
        <f t="shared" si="7"/>
        <v>0.12089357963452826</v>
      </c>
    </row>
    <row r="83" spans="1:6" ht="12.75">
      <c r="A83">
        <f t="shared" si="8"/>
        <v>0.007300000000000006</v>
      </c>
      <c r="B83" s="13">
        <v>-10.375727559354608</v>
      </c>
      <c r="C83">
        <f t="shared" si="9"/>
        <v>-7.069916333442642</v>
      </c>
      <c r="D83">
        <f t="shared" si="5"/>
        <v>0.007497557544281856</v>
      </c>
      <c r="E83">
        <f t="shared" si="6"/>
        <v>0.1130385085052483</v>
      </c>
      <c r="F83">
        <f t="shared" si="7"/>
        <v>0.12053606604953016</v>
      </c>
    </row>
    <row r="84" spans="1:6" ht="12.75">
      <c r="A84">
        <f t="shared" si="8"/>
        <v>0.007400000000000006</v>
      </c>
      <c r="B84" s="13">
        <v>-10.627348510514446</v>
      </c>
      <c r="C84">
        <f t="shared" si="9"/>
        <v>-3.4861472529625073</v>
      </c>
      <c r="D84">
        <f t="shared" si="5"/>
        <v>0.0018229834004007055</v>
      </c>
      <c r="E84">
        <f t="shared" si="6"/>
        <v>0.11858756318213032</v>
      </c>
      <c r="F84">
        <f t="shared" si="7"/>
        <v>0.12041054658253102</v>
      </c>
    </row>
    <row r="85" spans="1:6" ht="12.75">
      <c r="A85">
        <f t="shared" si="8"/>
        <v>0.007500000000000007</v>
      </c>
      <c r="B85" s="13">
        <v>-10.707741583446277</v>
      </c>
      <c r="C85">
        <f t="shared" si="9"/>
        <v>0.09319187605539511</v>
      </c>
      <c r="D85">
        <f t="shared" si="5"/>
        <v>1.3027088644086187E-06</v>
      </c>
      <c r="E85">
        <f t="shared" si="6"/>
        <v>0.12038851630875781</v>
      </c>
      <c r="F85">
        <f t="shared" si="7"/>
        <v>0.12038981901762222</v>
      </c>
    </row>
    <row r="86" spans="1:6" ht="12.75">
      <c r="A86">
        <f t="shared" si="8"/>
        <v>0.007600000000000007</v>
      </c>
      <c r="B86" s="13">
        <v>-10.618473093747266</v>
      </c>
      <c r="C86">
        <f t="shared" si="9"/>
        <v>3.6119046950432416</v>
      </c>
      <c r="D86">
        <f t="shared" si="5"/>
        <v>0.001956878328911312</v>
      </c>
      <c r="E86">
        <f t="shared" si="6"/>
        <v>0.11838956938476639</v>
      </c>
      <c r="F86">
        <f t="shared" si="7"/>
        <v>0.1203464477136777</v>
      </c>
    </row>
    <row r="87" spans="1:6" ht="12.75">
      <c r="A87">
        <f t="shared" si="8"/>
        <v>0.007700000000000007</v>
      </c>
      <c r="B87" s="13">
        <v>-10.363750660108824</v>
      </c>
      <c r="C87">
        <f t="shared" si="9"/>
        <v>7.015676775245182</v>
      </c>
      <c r="D87">
        <f t="shared" si="5"/>
        <v>0.007382958092207194</v>
      </c>
      <c r="E87">
        <f t="shared" si="6"/>
        <v>0.1127776941321514</v>
      </c>
      <c r="F87">
        <f t="shared" si="7"/>
        <v>0.1201606522243586</v>
      </c>
    </row>
    <row r="88" spans="1:6" ht="12.75">
      <c r="A88">
        <f t="shared" si="8"/>
        <v>0.0078000000000000074</v>
      </c>
      <c r="B88" s="13">
        <v>-9.95031340086677</v>
      </c>
      <c r="C88">
        <f t="shared" si="9"/>
        <v>10.252898370908625</v>
      </c>
      <c r="D88">
        <f t="shared" si="5"/>
        <v>0.01576828875062711</v>
      </c>
      <c r="E88">
        <f t="shared" si="6"/>
        <v>0.10395917361424228</v>
      </c>
      <c r="F88">
        <f t="shared" si="7"/>
        <v>0.11972746236486939</v>
      </c>
    </row>
    <row r="89" spans="1:6" ht="12.75">
      <c r="A89">
        <f t="shared" si="8"/>
        <v>0.007900000000000008</v>
      </c>
      <c r="B89" s="13">
        <v>-9.387284148593714</v>
      </c>
      <c r="C89">
        <f t="shared" si="9"/>
        <v>13.2754310541547</v>
      </c>
      <c r="D89">
        <f t="shared" si="5"/>
        <v>0.026435560451042242</v>
      </c>
      <c r="E89">
        <f t="shared" si="6"/>
        <v>0.09252715887076077</v>
      </c>
      <c r="F89">
        <f t="shared" si="7"/>
        <v>0.11896271932180301</v>
      </c>
    </row>
    <row r="90" spans="1:6" ht="12.75">
      <c r="A90">
        <f t="shared" si="8"/>
        <v>0.008000000000000007</v>
      </c>
      <c r="B90" s="13">
        <v>-8.68598663380442</v>
      </c>
      <c r="C90">
        <f t="shared" si="9"/>
        <v>16.039307107075707</v>
      </c>
      <c r="D90">
        <f t="shared" si="5"/>
        <v>0.038588905871263394</v>
      </c>
      <c r="E90">
        <f t="shared" si="6"/>
        <v>0.07921868199276051</v>
      </c>
      <c r="F90">
        <f t="shared" si="7"/>
        <v>0.1178075878640239</v>
      </c>
    </row>
    <row r="91" spans="1:6" ht="12.75">
      <c r="A91">
        <f t="shared" si="8"/>
        <v>0.008100000000000007</v>
      </c>
      <c r="B91" s="13">
        <v>-7.8597310907769895</v>
      </c>
      <c r="C91">
        <f t="shared" si="9"/>
        <v>18.505351787577847</v>
      </c>
      <c r="D91">
        <f t="shared" si="5"/>
        <v>0.05136720671730159</v>
      </c>
      <c r="E91">
        <f t="shared" si="6"/>
        <v>0.06486414146029278</v>
      </c>
      <c r="F91">
        <f t="shared" si="7"/>
        <v>0.11623134817759437</v>
      </c>
    </row>
    <row r="92" spans="1:6" ht="12.75">
      <c r="A92">
        <f t="shared" si="8"/>
        <v>0.008200000000000006</v>
      </c>
      <c r="B92" s="13">
        <v>-6.923572177844636</v>
      </c>
      <c r="C92">
        <f t="shared" si="9"/>
        <v>20.639719961322754</v>
      </c>
      <c r="D92">
        <f t="shared" si="5"/>
        <v>0.06389970601227375</v>
      </c>
      <c r="E92">
        <f t="shared" si="6"/>
        <v>0.050332644286915536</v>
      </c>
      <c r="F92">
        <f t="shared" si="7"/>
        <v>0.1142323502991893</v>
      </c>
    </row>
    <row r="93" spans="1:6" ht="12.75">
      <c r="A93">
        <f t="shared" si="8"/>
        <v>0.008300000000000005</v>
      </c>
      <c r="B93" s="13">
        <v>-5.894043475412929</v>
      </c>
      <c r="C93">
        <f t="shared" si="9"/>
        <v>22.414340078963377</v>
      </c>
      <c r="D93">
        <f t="shared" si="5"/>
        <v>0.0753603961763136</v>
      </c>
      <c r="E93">
        <f t="shared" si="6"/>
        <v>0.03647673591456061</v>
      </c>
      <c r="F93">
        <f t="shared" si="7"/>
        <v>0.1118371320908742</v>
      </c>
    </row>
    <row r="94" spans="1:6" ht="12.75">
      <c r="A94">
        <f t="shared" si="8"/>
        <v>0.008400000000000005</v>
      </c>
      <c r="B94" s="13">
        <v>-4.788873122705279</v>
      </c>
      <c r="C94">
        <f t="shared" si="9"/>
        <v>23.807260050506375</v>
      </c>
      <c r="D94">
        <f t="shared" si="5"/>
        <v>0.08501784466686552</v>
      </c>
      <c r="E94">
        <f t="shared" si="6"/>
        <v>0.02407997107463747</v>
      </c>
      <c r="F94">
        <f t="shared" si="7"/>
        <v>0.10909781574150298</v>
      </c>
    </row>
    <row r="95" spans="1:6" ht="12.75">
      <c r="A95">
        <f t="shared" si="8"/>
        <v>0.008500000000000004</v>
      </c>
      <c r="B95" s="13">
        <v>-3.626685375364717</v>
      </c>
      <c r="C95">
        <f t="shared" si="9"/>
        <v>24.802891200924943</v>
      </c>
      <c r="D95">
        <f t="shared" si="5"/>
        <v>0.09227751178873798</v>
      </c>
      <c r="E95">
        <f t="shared" si="6"/>
        <v>0.013810489152478535</v>
      </c>
      <c r="F95">
        <f t="shared" si="7"/>
        <v>0.10608800094121652</v>
      </c>
    </row>
    <row r="96" spans="1:6" ht="12.75">
      <c r="A96">
        <f t="shared" si="8"/>
        <v>0.008600000000000003</v>
      </c>
      <c r="B96" s="13">
        <v>-2.4266930083314895</v>
      </c>
      <c r="C96">
        <f t="shared" si="9"/>
        <v>25.392148156443323</v>
      </c>
      <c r="D96">
        <f t="shared" si="5"/>
        <v>0.0967141781998152</v>
      </c>
      <c r="E96">
        <f t="shared" si="6"/>
        <v>0.006183280904519182</v>
      </c>
      <c r="F96">
        <f t="shared" si="7"/>
        <v>0.10289745910433439</v>
      </c>
    </row>
    <row r="97" spans="1:6" ht="12.75">
      <c r="A97">
        <f t="shared" si="8"/>
        <v>0.008700000000000003</v>
      </c>
      <c r="B97" s="13">
        <v>-1.2083855509415578</v>
      </c>
      <c r="C97">
        <f t="shared" si="9"/>
        <v>25.5724841825093</v>
      </c>
      <c r="D97">
        <f t="shared" si="5"/>
        <v>0.09809279208970324</v>
      </c>
      <c r="E97">
        <f t="shared" si="6"/>
        <v>0.001533205421710549</v>
      </c>
      <c r="F97">
        <f t="shared" si="7"/>
        <v>0.0996259975114138</v>
      </c>
    </row>
    <row r="98" spans="1:6" ht="12.75">
      <c r="A98">
        <f t="shared" si="8"/>
        <v>0.008800000000000002</v>
      </c>
      <c r="B98" s="13">
        <v>0.008781675717000982</v>
      </c>
      <c r="C98">
        <f t="shared" si="9"/>
        <v>25.347823145948265</v>
      </c>
      <c r="D98">
        <f t="shared" si="5"/>
        <v>0.0963768207357406</v>
      </c>
      <c r="E98">
        <f t="shared" si="6"/>
        <v>8.097371981849296E-08</v>
      </c>
      <c r="F98">
        <f t="shared" si="7"/>
        <v>0.09637690170946041</v>
      </c>
    </row>
    <row r="99" spans="1:6" ht="12.75">
      <c r="A99">
        <f t="shared" si="8"/>
        <v>0.008900000000000002</v>
      </c>
      <c r="B99" s="13">
        <v>1.2056928439106436</v>
      </c>
      <c r="D99">
        <f t="shared" si="5"/>
        <v>0</v>
      </c>
      <c r="E99">
        <f t="shared" si="6"/>
        <v>0.0015263799955502024</v>
      </c>
      <c r="F99">
        <f t="shared" si="7"/>
        <v>0.0015263799955502024</v>
      </c>
    </row>
    <row r="100" ht="12.75">
      <c r="B100" s="13"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2008-11-15T17:51:26Z</dcterms:created>
  <dcterms:modified xsi:type="dcterms:W3CDTF">2008-11-24T10:27:00Z</dcterms:modified>
  <cp:category/>
  <cp:version/>
  <cp:contentType/>
  <cp:contentStatus/>
</cp:coreProperties>
</file>