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5850" windowHeight="35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<sst xmlns="http://schemas.openxmlformats.org/spreadsheetml/2006/main" count="52" uniqueCount="46">
  <si>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Montage .</t>
  </si>
  <si>
    <t xml:space="preserve"> </t>
  </si>
  <si>
    <t>nbre points</t>
  </si>
  <si>
    <t>période</t>
  </si>
  <si>
    <t>Pulsation</t>
  </si>
  <si>
    <t>Données :</t>
  </si>
  <si>
    <t>L (henry) =</t>
  </si>
  <si>
    <t>Calculs :</t>
  </si>
  <si>
    <t>L * W</t>
  </si>
  <si>
    <t>C (farad) =</t>
  </si>
  <si>
    <t>R (ohm) =</t>
  </si>
  <si>
    <t>U (v) =</t>
  </si>
  <si>
    <t>1/CW</t>
  </si>
  <si>
    <t>LW-1/CW</t>
  </si>
  <si>
    <t>R*R</t>
  </si>
  <si>
    <t>Impédance :</t>
  </si>
  <si>
    <t>t=(T/100)*n</t>
  </si>
  <si>
    <t>sin(wt)</t>
  </si>
  <si>
    <t>Tension: e(t)</t>
  </si>
  <si>
    <t>I Max</t>
  </si>
  <si>
    <t>Courant : i(t)</t>
  </si>
  <si>
    <t>Oscillogrammes .</t>
  </si>
  <si>
    <t>Fréquence variable</t>
  </si>
  <si>
    <t>tangente :</t>
  </si>
  <si>
    <t>Intensité (A)</t>
  </si>
  <si>
    <t xml:space="preserve">   Z  (Ω)     =</t>
  </si>
  <si>
    <t xml:space="preserve">    F (Hz)  =</t>
  </si>
  <si>
    <t>Masse</t>
  </si>
  <si>
    <t xml:space="preserve">       e(t)</t>
  </si>
  <si>
    <r>
      <t xml:space="preserve">i (t)à </t>
    </r>
    <r>
      <rPr>
        <sz val="14"/>
        <rFont val="Arial"/>
        <family val="2"/>
      </rPr>
      <t>u</t>
    </r>
    <r>
      <rPr>
        <sz val="8"/>
        <rFont val="Arial"/>
        <family val="2"/>
      </rPr>
      <t>R</t>
    </r>
    <r>
      <rPr>
        <sz val="10"/>
        <rFont val="Arial"/>
        <family val="2"/>
      </rPr>
      <t xml:space="preserve">près </t>
    </r>
  </si>
  <si>
    <t xml:space="preserve">     i ( t )</t>
  </si>
  <si>
    <r>
      <t xml:space="preserve"> </t>
    </r>
    <r>
      <rPr>
        <sz val="18"/>
        <color indexed="10"/>
        <rFont val="Arial"/>
        <family val="0"/>
      </rPr>
      <t>u</t>
    </r>
    <r>
      <rPr>
        <sz val="8"/>
        <color indexed="10"/>
        <rFont val="Arial"/>
        <family val="0"/>
      </rPr>
      <t>R</t>
    </r>
  </si>
  <si>
    <t>Caractéristiques .</t>
  </si>
  <si>
    <t>Fréquence</t>
  </si>
  <si>
    <t>1. i = f ( fréquence )</t>
  </si>
  <si>
    <t>Impédance</t>
  </si>
  <si>
    <t>L* w</t>
  </si>
  <si>
    <t>CW</t>
  </si>
  <si>
    <t>Intensité</t>
  </si>
  <si>
    <t>2. Déphasage = f ( Fréquence )</t>
  </si>
  <si>
    <t>tangente</t>
  </si>
  <si>
    <t>Angles(rad)</t>
  </si>
  <si>
    <t>Angles (°)</t>
  </si>
  <si>
    <t>angle (rad)</t>
  </si>
  <si>
    <t>angle(°)</t>
  </si>
  <si>
    <t xml:space="preserve"> - Circuit résonnant série 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</si>
</sst>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0.E+00"/>
    <numFmt numFmtId="169" formatCode="0.0&quot;H&quot;"/>
    <numFmt numFmtId="170" formatCode="0&quot;ohm&quot;"/>
    <numFmt numFmtId="171" formatCode="0&quot;V&quot;"/>
  </numFmts>
  <fonts count="24">
    <font>
      <sz val="10"/>
      <name val="Arial"/>
      <family val="0"/>
    </font>
    <font>
      <sz val="24"/>
      <name val="French Script MT"/>
      <family val="4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0.5"/>
      <name val="Arial"/>
      <family val="0"/>
    </font>
    <font>
      <sz val="15"/>
      <name val="Arial"/>
      <family val="0"/>
    </font>
    <font>
      <b/>
      <u val="single"/>
      <sz val="11.25"/>
      <name val="Arial"/>
      <family val="2"/>
    </font>
    <font>
      <b/>
      <u val="single"/>
      <sz val="12"/>
      <name val="Arial"/>
      <family val="2"/>
    </font>
    <font>
      <sz val="9.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sz val="18"/>
      <color indexed="10"/>
      <name val="Arial"/>
      <family val="0"/>
    </font>
    <font>
      <sz val="8"/>
      <color indexed="10"/>
      <name val="Arial"/>
      <family val="0"/>
    </font>
    <font>
      <sz val="14"/>
      <color indexed="10"/>
      <name val="Times New Roman"/>
      <family val="1"/>
    </font>
    <font>
      <b/>
      <sz val="10"/>
      <color indexed="12"/>
      <name val="Arial"/>
      <family val="0"/>
    </font>
    <font>
      <sz val="12"/>
      <name val="Arial"/>
      <family val="0"/>
    </font>
    <font>
      <b/>
      <sz val="15"/>
      <name val="Arial"/>
      <family val="0"/>
    </font>
    <font>
      <b/>
      <sz val="16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15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1" fillId="2" borderId="9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3" borderId="0" xfId="0" applyFill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Border="1" applyAlignment="1">
      <alignment/>
    </xf>
    <xf numFmtId="0" fontId="23" fillId="3" borderId="12" xfId="0" applyFont="1" applyFill="1" applyBorder="1" applyAlignment="1">
      <alignment/>
    </xf>
    <xf numFmtId="169" fontId="0" fillId="2" borderId="13" xfId="0" applyNumberFormat="1" applyFill="1" applyBorder="1" applyAlignment="1" applyProtection="1">
      <alignment/>
      <protection/>
    </xf>
    <xf numFmtId="168" fontId="0" fillId="2" borderId="14" xfId="0" applyNumberFormat="1" applyFill="1" applyBorder="1" applyAlignment="1" applyProtection="1">
      <alignment/>
      <protection/>
    </xf>
    <xf numFmtId="170" fontId="0" fillId="2" borderId="13" xfId="0" applyNumberFormat="1" applyFill="1" applyBorder="1" applyAlignment="1" applyProtection="1">
      <alignment/>
      <protection/>
    </xf>
    <xf numFmtId="171" fontId="0" fillId="2" borderId="14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sng" baseline="0">
                <a:latin typeface="Arial"/>
                <a:ea typeface="Arial"/>
                <a:cs typeface="Arial"/>
              </a:rPr>
              <a:t>i(t) = f( e(t)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065"/>
          <c:w val="0.87375"/>
          <c:h val="0.742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Feuil1!$AD$2:$AD$102</c:f>
              <c:numCache>
                <c:ptCount val="101"/>
                <c:pt idx="0">
                  <c:v>0</c:v>
                </c:pt>
                <c:pt idx="1">
                  <c:v>0.8875424610568521</c:v>
                </c:pt>
                <c:pt idx="2">
                  <c:v>1.771585746896498</c:v>
                </c:pt>
                <c:pt idx="3">
                  <c:v>2.6486444779540386</c:v>
                </c:pt>
                <c:pt idx="4">
                  <c:v>3.515260811579225</c:v>
                </c:pt>
                <c:pt idx="5">
                  <c:v>4.368018074733296</c:v>
                </c:pt>
                <c:pt idx="6">
                  <c:v>5.20355423437282</c:v>
                </c:pt>
                <c:pt idx="7">
                  <c:v>6.018575152412949</c:v>
                </c:pt>
                <c:pt idx="8">
                  <c:v>6.809867573011797</c:v>
                </c:pt>
                <c:pt idx="9">
                  <c:v>7.5743117909730335</c:v>
                </c:pt>
                <c:pt idx="10">
                  <c:v>8.308893951320933</c:v>
                </c:pt>
                <c:pt idx="11">
                  <c:v>9.010717931556258</c:v>
                </c:pt>
                <c:pt idx="12">
                  <c:v>9.6770167597467</c:v>
                </c:pt>
                <c:pt idx="13">
                  <c:v>10.305163523435494</c:v>
                </c:pt>
                <c:pt idx="14">
                  <c:v>10.892681726359406</c:v>
                </c:pt>
                <c:pt idx="15">
                  <c:v>11.437255052144254</c:v>
                </c:pt>
                <c:pt idx="16">
                  <c:v>11.936736496484157</c:v>
                </c:pt>
                <c:pt idx="17">
                  <c:v>12.389156831800525</c:v>
                </c:pt>
                <c:pt idx="18">
                  <c:v>12.792732371008437</c:v>
                </c:pt>
                <c:pt idx="19">
                  <c:v>13.145871999781512</c:v>
                </c:pt>
                <c:pt idx="20">
                  <c:v>13.447183449590142</c:v>
                </c:pt>
                <c:pt idx="21">
                  <c:v>13.695478786781466</c:v>
                </c:pt>
                <c:pt idx="22">
                  <c:v>13.889779096060085</c:v>
                </c:pt>
                <c:pt idx="23">
                  <c:v>14.029318339904691</c:v>
                </c:pt>
                <c:pt idx="24">
                  <c:v>14.113546378704713</c:v>
                </c:pt>
                <c:pt idx="25">
                  <c:v>14.142131139709955</c:v>
                </c:pt>
                <c:pt idx="26">
                  <c:v>14.114959926242014</c:v>
                </c:pt>
                <c:pt idx="27">
                  <c:v>14.032139862005907</c:v>
                </c:pt>
                <c:pt idx="28">
                  <c:v>13.893997468750149</c:v>
                </c:pt>
                <c:pt idx="29">
                  <c:v>13.701077378940376</c:v>
                </c:pt>
                <c:pt idx="30">
                  <c:v>13.454140188521894</c:v>
                </c:pt>
                <c:pt idx="31">
                  <c:v>13.154159458236675</c:v>
                </c:pt>
                <c:pt idx="32">
                  <c:v>12.802317875317286</c:v>
                </c:pt>
                <c:pt idx="33">
                  <c:v>12.40000259069042</c:v>
                </c:pt>
                <c:pt idx="34">
                  <c:v>11.94879975007331</c:v>
                </c:pt>
                <c:pt idx="35">
                  <c:v>11.450488240524429</c:v>
                </c:pt>
                <c:pt idx="36">
                  <c:v>10.907032677102974</c:v>
                </c:pt>
                <c:pt idx="37">
                  <c:v>10.320575657287497</c:v>
                </c:pt>
                <c:pt idx="38">
                  <c:v>9.693429313691073</c:v>
                </c:pt>
                <c:pt idx="39">
                  <c:v>9.028066198376699</c:v>
                </c:pt>
                <c:pt idx="40">
                  <c:v>8.327109534711918</c:v>
                </c:pt>
                <c:pt idx="41">
                  <c:v>7.593322875195314</c:v>
                </c:pt>
                <c:pt idx="42">
                  <c:v>6.829599206029058</c:v>
                </c:pt>
                <c:pt idx="43">
                  <c:v>6.0389495413935474</c:v>
                </c:pt>
                <c:pt idx="44">
                  <c:v>5.2244910523914445</c:v>
                </c:pt>
                <c:pt idx="45">
                  <c:v>4.38943477746338</c:v>
                </c:pt>
                <c:pt idx="46">
                  <c:v>3.5370729627276254</c:v>
                </c:pt>
                <c:pt idx="47">
                  <c:v>2.6707660821548016</c:v>
                </c:pt>
                <c:pt idx="48">
                  <c:v>1.793929588751402</c:v>
                </c:pt>
                <c:pt idx="49">
                  <c:v>0.9100204489859315</c:v>
                </c:pt>
                <c:pt idx="50">
                  <c:v>0.022523513546493647</c:v>
                </c:pt>
                <c:pt idx="51">
                  <c:v>-0.8650622218364499</c:v>
                </c:pt>
                <c:pt idx="52">
                  <c:v>-1.7492374113347704</c:v>
                </c:pt>
                <c:pt idx="53">
                  <c:v>-2.626516155347576</c:v>
                </c:pt>
                <c:pt idx="54">
                  <c:v>-3.4934397438138705</c:v>
                </c:pt>
                <c:pt idx="55">
                  <c:v>-4.346590292329152</c:v>
                </c:pt>
                <c:pt idx="56">
                  <c:v>-5.182604217305136</c:v>
                </c:pt>
                <c:pt idx="57">
                  <c:v>-5.998185497046118</c:v>
                </c:pt>
                <c:pt idx="58">
                  <c:v>-6.7901186664595325</c:v>
                </c:pt>
                <c:pt idx="59">
                  <c:v>-7.555281494168655</c:v>
                </c:pt>
                <c:pt idx="60">
                  <c:v>-8.290657292047195</c:v>
                </c:pt>
                <c:pt idx="61">
                  <c:v>-8.993346808645018</c:v>
                </c:pt>
                <c:pt idx="62">
                  <c:v>-9.660579659614616</c:v>
                </c:pt>
                <c:pt idx="63">
                  <c:v>-10.289725250073294</c:v>
                </c:pt>
                <c:pt idx="64">
                  <c:v>-10.878303145839332</c:v>
                </c:pt>
                <c:pt idx="65">
                  <c:v>-11.423992852652866</c:v>
                </c:pt>
                <c:pt idx="66">
                  <c:v>-11.92464296482667</c:v>
                </c:pt>
                <c:pt idx="67">
                  <c:v>-12.378279647257793</c:v>
                </c:pt>
                <c:pt idx="68">
                  <c:v>-12.783114417359272</c:v>
                </c:pt>
                <c:pt idx="69">
                  <c:v>-13.137551196231497</c:v>
                </c:pt>
                <c:pt idx="70">
                  <c:v>-13.44019260127351</c:v>
                </c:pt>
                <c:pt idx="71">
                  <c:v>-13.689845455425399</c:v>
                </c:pt>
                <c:pt idx="72">
                  <c:v>-13.885525491321403</c:v>
                </c:pt>
                <c:pt idx="73">
                  <c:v>-14.026461231807296</c:v>
                </c:pt>
                <c:pt idx="74">
                  <c:v>-14.112097031523032</c:v>
                </c:pt>
                <c:pt idx="75">
                  <c:v>-14.142095267559041</c:v>
                </c:pt>
                <c:pt idx="76">
                  <c:v>-14.1163376705494</c:v>
                </c:pt>
                <c:pt idx="77">
                  <c:v>-14.034925790954029</c:v>
                </c:pt>
                <c:pt idx="78">
                  <c:v>-13.898180598691503</c:v>
                </c:pt>
                <c:pt idx="79">
                  <c:v>-13.706641217701053</c:v>
                </c:pt>
                <c:pt idx="80">
                  <c:v>-13.461062800422685</c:v>
                </c:pt>
                <c:pt idx="81">
                  <c:v>-13.162413550575476</c:v>
                </c:pt>
                <c:pt idx="82">
                  <c:v>-12.811870905971753</c:v>
                </c:pt>
                <c:pt idx="83">
                  <c:v>-12.410816896416721</c:v>
                </c:pt>
                <c:pt idx="84">
                  <c:v>-11.960832694995146</c:v>
                </c:pt>
                <c:pt idx="85">
                  <c:v>-11.463692384226823</c:v>
                </c:pt>
                <c:pt idx="86">
                  <c:v>-10.921355961668201</c:v>
                </c:pt>
                <c:pt idx="87">
                  <c:v>-10.335961612535737</c:v>
                </c:pt>
                <c:pt idx="88">
                  <c:v>-9.709817279816567</c:v>
                </c:pt>
                <c:pt idx="89">
                  <c:v>-9.045391565101676</c:v>
                </c:pt>
                <c:pt idx="90">
                  <c:v>-8.345303996015513</c:v>
                </c:pt>
                <c:pt idx="91">
                  <c:v>-7.6123146986130115</c:v>
                </c:pt>
                <c:pt idx="92">
                  <c:v>-6.849313515461143</c:v>
                </c:pt>
                <c:pt idx="93">
                  <c:v>-6.059308612307353</c:v>
                </c:pt>
                <c:pt idx="94">
                  <c:v>-5.24541461825382</c:v>
                </c:pt>
                <c:pt idx="95">
                  <c:v>-4.4108403461949734</c:v>
                </c:pt>
                <c:pt idx="96">
                  <c:v>-3.5588761419315684</c:v>
                </c:pt>
                <c:pt idx="97">
                  <c:v>-2.692880911837415</c:v>
                </c:pt>
                <c:pt idx="98">
                  <c:v>-1.8162688802233136</c:v>
                </c:pt>
                <c:pt idx="99">
                  <c:v>-0.9324961286072607</c:v>
                </c:pt>
                <c:pt idx="100">
                  <c:v>-0.04504696996108341</c:v>
                </c:pt>
              </c:numCache>
            </c:numRef>
          </c:xVal>
          <c:yVal>
            <c:numRef>
              <c:f>Feuil1!$AE$2:$AE$102</c:f>
              <c:numCache>
                <c:ptCount val="101"/>
                <c:pt idx="0">
                  <c:v>-0.8913588217496753</c:v>
                </c:pt>
                <c:pt idx="1">
                  <c:v>-0.861153278694841</c:v>
                </c:pt>
                <c:pt idx="2">
                  <c:v>-0.8275526009357623</c:v>
                </c:pt>
                <c:pt idx="3">
                  <c:v>-0.7906892606234119</c:v>
                </c:pt>
                <c:pt idx="4">
                  <c:v>-0.7507085930994823</c:v>
                </c:pt>
                <c:pt idx="5">
                  <c:v>-0.7077682239054047</c:v>
                </c:pt>
                <c:pt idx="6">
                  <c:v>-0.6620374473367135</c:v>
                </c:pt>
                <c:pt idx="7">
                  <c:v>-0.6136965589928353</c:v>
                </c:pt>
                <c:pt idx="8">
                  <c:v>-0.5629361449537523</c:v>
                </c:pt>
                <c:pt idx="9">
                  <c:v>-0.5099563303859936</c:v>
                </c:pt>
                <c:pt idx="10">
                  <c:v>-0.4549659905403578</c:v>
                </c:pt>
                <c:pt idx="11">
                  <c:v>-0.39818192725204354</c:v>
                </c:pt>
                <c:pt idx="12">
                  <c:v>-0.3398280141898709</c:v>
                </c:pt>
                <c:pt idx="13">
                  <c:v>-0.28013431422448953</c:v>
                </c:pt>
                <c:pt idx="14">
                  <c:v>-0.2193361723953848</c:v>
                </c:pt>
                <c:pt idx="15">
                  <c:v>-0.15767328805270056</c:v>
                </c:pt>
                <c:pt idx="16">
                  <c:v>-0.09538876983200181</c:v>
                </c:pt>
                <c:pt idx="17">
                  <c:v>-0.03272817718777807</c:v>
                </c:pt>
                <c:pt idx="18">
                  <c:v>0.030061447735513686</c:v>
                </c:pt>
                <c:pt idx="19">
                  <c:v>0.09273255407797722</c:v>
                </c:pt>
                <c:pt idx="20">
                  <c:v>0.15503805824443703</c:v>
                </c:pt>
                <c:pt idx="21">
                  <c:v>0.2167323180423887</c:v>
                </c:pt>
                <c:pt idx="22">
                  <c:v>0.27757210113715447</c:v>
                </c:pt>
                <c:pt idx="23">
                  <c:v>0.33731754400606745</c:v>
                </c:pt>
                <c:pt idx="24">
                  <c:v>0.39573309761096775</c:v>
                </c:pt>
                <c:pt idx="25">
                  <c:v>0.45258845606065334</c:v>
                </c:pt>
                <c:pt idx="26">
                  <c:v>0.5076594646019916</c:v>
                </c:pt>
                <c:pt idx="27">
                  <c:v>0.560729003359901</c:v>
                </c:pt>
                <c:pt idx="28">
                  <c:v>0.6115878433420141</c:v>
                </c:pt>
                <c:pt idx="29">
                  <c:v>0.6600354713331892</c:v>
                </c:pt>
                <c:pt idx="30">
                  <c:v>0.7058808804276868</c:v>
                </c:pt>
                <c:pt idx="31">
                  <c:v>0.7489433230823015</c:v>
                </c:pt>
                <c:pt idx="32">
                  <c:v>0.7890530237215078</c:v>
                </c:pt>
                <c:pt idx="33">
                  <c:v>0.8260518480851384</c:v>
                </c:pt>
                <c:pt idx="34">
                  <c:v>0.8597939266796655</c:v>
                </c:pt>
                <c:pt idx="35">
                  <c:v>0.8901462298750987</c:v>
                </c:pt>
                <c:pt idx="36">
                  <c:v>0.916989092380157</c:v>
                </c:pt>
                <c:pt idx="37">
                  <c:v>0.9402166850279468</c:v>
                </c:pt>
                <c:pt idx="38">
                  <c:v>0.9597374320121095</c:v>
                </c:pt>
                <c:pt idx="39">
                  <c:v>0.9754743719284695</c:v>
                </c:pt>
                <c:pt idx="40">
                  <c:v>0.987365461198758</c:v>
                </c:pt>
                <c:pt idx="41">
                  <c:v>0.9953638186801492</c:v>
                </c:pt>
                <c:pt idx="42">
                  <c:v>0.9994379104962317</c:v>
                </c:pt>
                <c:pt idx="43">
                  <c:v>0.9995716743607024</c:v>
                </c:pt>
                <c:pt idx="44">
                  <c:v>0.9957645829036382</c:v>
                </c:pt>
                <c:pt idx="45">
                  <c:v>0.9880316457506746</c:v>
                </c:pt>
                <c:pt idx="46">
                  <c:v>0.9764033503468966</c:v>
                </c:pt>
                <c:pt idx="47">
                  <c:v>0.9609255417587438</c:v>
                </c:pt>
                <c:pt idx="48">
                  <c:v>0.9416592419278187</c:v>
                </c:pt>
                <c:pt idx="49">
                  <c:v>0.9186804090891957</c:v>
                </c:pt>
                <c:pt idx="50">
                  <c:v>0.8920796383027366</c:v>
                </c:pt>
                <c:pt idx="51">
                  <c:v>0.8619618042780798</c:v>
                </c:pt>
                <c:pt idx="52">
                  <c:v>0.8284456479014793</c:v>
                </c:pt>
                <c:pt idx="53">
                  <c:v>0.7916633080946383</c:v>
                </c:pt>
                <c:pt idx="54">
                  <c:v>0.7517598008511907</c:v>
                </c:pt>
                <c:pt idx="55">
                  <c:v>0.7088924475047658</c:v>
                </c:pt>
                <c:pt idx="56">
                  <c:v>0.6632302544827057</c:v>
                </c:pt>
                <c:pt idx="57">
                  <c:v>0.6149532469907844</c:v>
                </c:pt>
                <c:pt idx="58">
                  <c:v>0.5642517592559142</c:v>
                </c:pt>
                <c:pt idx="59">
                  <c:v>0.5113256841250763</c:v>
                </c:pt>
                <c:pt idx="60">
                  <c:v>0.456383684978974</c:v>
                </c:pt>
                <c:pt idx="61">
                  <c:v>0.3996423730674709</c:v>
                </c:pt>
                <c:pt idx="62">
                  <c:v>0.341325453510201</c:v>
                </c:pt>
                <c:pt idx="63">
                  <c:v>0.2816628433292934</c:v>
                </c:pt>
                <c:pt idx="64">
                  <c:v>0.2208897649913897</c:v>
                </c:pt>
                <c:pt idx="65">
                  <c:v>0.15924581903271665</c:v>
                </c:pt>
                <c:pt idx="66">
                  <c:v>0.0969740394234274</c:v>
                </c:pt>
                <c:pt idx="67">
                  <c:v>0.0343199353954737</c:v>
                </c:pt>
                <c:pt idx="68">
                  <c:v>-0.028469476488341867</c:v>
                </c:pt>
                <c:pt idx="69">
                  <c:v>-0.09114664620804033</c:v>
                </c:pt>
                <c:pt idx="70">
                  <c:v>-0.15346446626331503</c:v>
                </c:pt>
                <c:pt idx="71">
                  <c:v>-0.2151772459057269</c:v>
                </c:pt>
                <c:pt idx="72">
                  <c:v>-0.27604167978529764</c:v>
                </c:pt>
                <c:pt idx="73">
                  <c:v>-0.3358178071925555</c:v>
                </c:pt>
                <c:pt idx="74">
                  <c:v>-0.3942699581141978</c:v>
                </c:pt>
                <c:pt idx="75">
                  <c:v>-0.4511676823724893</c:v>
                </c:pt>
                <c:pt idx="76">
                  <c:v>-0.506286658185235</c:v>
                </c:pt>
                <c:pt idx="77">
                  <c:v>-0.5594095765642715</c:v>
                </c:pt>
                <c:pt idx="78">
                  <c:v>-0.6103269980657269</c:v>
                </c:pt>
                <c:pt idx="79">
                  <c:v>-0.6588381785142421</c:v>
                </c:pt>
                <c:pt idx="80">
                  <c:v>-0.7047518604457167</c:v>
                </c:pt>
                <c:pt idx="81">
                  <c:v>-0.7478870271482791</c:v>
                </c:pt>
                <c:pt idx="82">
                  <c:v>-0.7880736163286454</c:v>
                </c:pt>
                <c:pt idx="83">
                  <c:v>-0.8251531905901911</c:v>
                </c:pt>
                <c:pt idx="84">
                  <c:v>-0.8589795620793597</c:v>
                </c:pt>
                <c:pt idx="85">
                  <c:v>-0.8894193688377152</c:v>
                </c:pt>
                <c:pt idx="86">
                  <c:v>-0.916352600587328</c:v>
                </c:pt>
                <c:pt idx="87">
                  <c:v>-0.93967307187658</c:v>
                </c:pt>
                <c:pt idx="88">
                  <c:v>-0.9592888407209808</c:v>
                </c:pt>
                <c:pt idx="89">
                  <c:v>-0.975122571088489</c:v>
                </c:pt>
                <c:pt idx="90">
                  <c:v>-0.9871118378002212</c:v>
                </c:pt>
                <c:pt idx="91">
                  <c:v>-0.9952093726444681</c:v>
                </c:pt>
                <c:pt idx="92">
                  <c:v>-0.9993832507336995</c:v>
                </c:pt>
                <c:pt idx="93">
                  <c:v>-0.9996170163698389</c:v>
                </c:pt>
                <c:pt idx="94">
                  <c:v>-0.9959097479215766</c:v>
                </c:pt>
                <c:pt idx="95">
                  <c:v>-0.9882760614579424</c:v>
                </c:pt>
                <c:pt idx="96">
                  <c:v>-0.9767460531238102</c:v>
                </c:pt>
                <c:pt idx="97">
                  <c:v>-0.9613651804845211</c:v>
                </c:pt>
                <c:pt idx="98">
                  <c:v>-0.9421940833074334</c:v>
                </c:pt>
                <c:pt idx="99">
                  <c:v>-0.9193083444869679</c:v>
                </c:pt>
                <c:pt idx="100">
                  <c:v>-0.8927981920557224</c:v>
                </c:pt>
              </c:numCache>
            </c:numRef>
          </c:yVal>
          <c:smooth val="0"/>
        </c:ser>
        <c:axId val="3742769"/>
        <c:axId val="33684922"/>
      </c:scatterChart>
      <c:valAx>
        <c:axId val="3742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84922"/>
        <c:crosses val="autoZero"/>
        <c:crossBetween val="midCat"/>
        <c:dispUnits/>
      </c:valAx>
      <c:valAx>
        <c:axId val="3368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2769"/>
        <c:crosses val="autoZero"/>
        <c:crossBetween val="midCat"/>
        <c:dispUnits/>
      </c:valAx>
      <c:spPr>
        <a:solidFill>
          <a:srgbClr val="FFFF99"/>
        </a:solidFill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FFFFCC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Oscillogrammes :e(t) et i(t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7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141"/>
          <c:w val="0.89975"/>
          <c:h val="0.72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Feuil1!$AD$2:$AD$102</c:f>
              <c:numCache>
                <c:ptCount val="101"/>
                <c:pt idx="0">
                  <c:v>0</c:v>
                </c:pt>
                <c:pt idx="1">
                  <c:v>0.8875424610568521</c:v>
                </c:pt>
                <c:pt idx="2">
                  <c:v>1.771585746896498</c:v>
                </c:pt>
                <c:pt idx="3">
                  <c:v>2.6486444779540386</c:v>
                </c:pt>
                <c:pt idx="4">
                  <c:v>3.515260811579225</c:v>
                </c:pt>
                <c:pt idx="5">
                  <c:v>4.368018074733296</c:v>
                </c:pt>
                <c:pt idx="6">
                  <c:v>5.20355423437282</c:v>
                </c:pt>
                <c:pt idx="7">
                  <c:v>6.018575152412949</c:v>
                </c:pt>
                <c:pt idx="8">
                  <c:v>6.809867573011797</c:v>
                </c:pt>
                <c:pt idx="9">
                  <c:v>7.5743117909730335</c:v>
                </c:pt>
                <c:pt idx="10">
                  <c:v>8.308893951320933</c:v>
                </c:pt>
                <c:pt idx="11">
                  <c:v>9.010717931556258</c:v>
                </c:pt>
                <c:pt idx="12">
                  <c:v>9.6770167597467</c:v>
                </c:pt>
                <c:pt idx="13">
                  <c:v>10.305163523435494</c:v>
                </c:pt>
                <c:pt idx="14">
                  <c:v>10.892681726359406</c:v>
                </c:pt>
                <c:pt idx="15">
                  <c:v>11.437255052144254</c:v>
                </c:pt>
                <c:pt idx="16">
                  <c:v>11.936736496484157</c:v>
                </c:pt>
                <c:pt idx="17">
                  <c:v>12.389156831800525</c:v>
                </c:pt>
                <c:pt idx="18">
                  <c:v>12.792732371008437</c:v>
                </c:pt>
                <c:pt idx="19">
                  <c:v>13.145871999781512</c:v>
                </c:pt>
                <c:pt idx="20">
                  <c:v>13.447183449590142</c:v>
                </c:pt>
                <c:pt idx="21">
                  <c:v>13.695478786781466</c:v>
                </c:pt>
                <c:pt idx="22">
                  <c:v>13.889779096060085</c:v>
                </c:pt>
                <c:pt idx="23">
                  <c:v>14.029318339904691</c:v>
                </c:pt>
                <c:pt idx="24">
                  <c:v>14.113546378704713</c:v>
                </c:pt>
                <c:pt idx="25">
                  <c:v>14.142131139709955</c:v>
                </c:pt>
                <c:pt idx="26">
                  <c:v>14.114959926242014</c:v>
                </c:pt>
                <c:pt idx="27">
                  <c:v>14.032139862005907</c:v>
                </c:pt>
                <c:pt idx="28">
                  <c:v>13.893997468750149</c:v>
                </c:pt>
                <c:pt idx="29">
                  <c:v>13.701077378940376</c:v>
                </c:pt>
                <c:pt idx="30">
                  <c:v>13.454140188521894</c:v>
                </c:pt>
                <c:pt idx="31">
                  <c:v>13.154159458236675</c:v>
                </c:pt>
                <c:pt idx="32">
                  <c:v>12.802317875317286</c:v>
                </c:pt>
                <c:pt idx="33">
                  <c:v>12.40000259069042</c:v>
                </c:pt>
                <c:pt idx="34">
                  <c:v>11.94879975007331</c:v>
                </c:pt>
                <c:pt idx="35">
                  <c:v>11.450488240524429</c:v>
                </c:pt>
                <c:pt idx="36">
                  <c:v>10.907032677102974</c:v>
                </c:pt>
                <c:pt idx="37">
                  <c:v>10.320575657287497</c:v>
                </c:pt>
                <c:pt idx="38">
                  <c:v>9.693429313691073</c:v>
                </c:pt>
                <c:pt idx="39">
                  <c:v>9.028066198376699</c:v>
                </c:pt>
                <c:pt idx="40">
                  <c:v>8.327109534711918</c:v>
                </c:pt>
                <c:pt idx="41">
                  <c:v>7.593322875195314</c:v>
                </c:pt>
                <c:pt idx="42">
                  <c:v>6.829599206029058</c:v>
                </c:pt>
                <c:pt idx="43">
                  <c:v>6.0389495413935474</c:v>
                </c:pt>
                <c:pt idx="44">
                  <c:v>5.2244910523914445</c:v>
                </c:pt>
                <c:pt idx="45">
                  <c:v>4.38943477746338</c:v>
                </c:pt>
                <c:pt idx="46">
                  <c:v>3.5370729627276254</c:v>
                </c:pt>
                <c:pt idx="47">
                  <c:v>2.6707660821548016</c:v>
                </c:pt>
                <c:pt idx="48">
                  <c:v>1.793929588751402</c:v>
                </c:pt>
                <c:pt idx="49">
                  <c:v>0.9100204489859315</c:v>
                </c:pt>
                <c:pt idx="50">
                  <c:v>0.022523513546493647</c:v>
                </c:pt>
                <c:pt idx="51">
                  <c:v>-0.8650622218364499</c:v>
                </c:pt>
                <c:pt idx="52">
                  <c:v>-1.7492374113347704</c:v>
                </c:pt>
                <c:pt idx="53">
                  <c:v>-2.626516155347576</c:v>
                </c:pt>
                <c:pt idx="54">
                  <c:v>-3.4934397438138705</c:v>
                </c:pt>
                <c:pt idx="55">
                  <c:v>-4.346590292329152</c:v>
                </c:pt>
                <c:pt idx="56">
                  <c:v>-5.182604217305136</c:v>
                </c:pt>
                <c:pt idx="57">
                  <c:v>-5.998185497046118</c:v>
                </c:pt>
                <c:pt idx="58">
                  <c:v>-6.7901186664595325</c:v>
                </c:pt>
                <c:pt idx="59">
                  <c:v>-7.555281494168655</c:v>
                </c:pt>
                <c:pt idx="60">
                  <c:v>-8.290657292047195</c:v>
                </c:pt>
                <c:pt idx="61">
                  <c:v>-8.993346808645018</c:v>
                </c:pt>
                <c:pt idx="62">
                  <c:v>-9.660579659614616</c:v>
                </c:pt>
                <c:pt idx="63">
                  <c:v>-10.289725250073294</c:v>
                </c:pt>
                <c:pt idx="64">
                  <c:v>-10.878303145839332</c:v>
                </c:pt>
                <c:pt idx="65">
                  <c:v>-11.423992852652866</c:v>
                </c:pt>
                <c:pt idx="66">
                  <c:v>-11.92464296482667</c:v>
                </c:pt>
                <c:pt idx="67">
                  <c:v>-12.378279647257793</c:v>
                </c:pt>
                <c:pt idx="68">
                  <c:v>-12.783114417359272</c:v>
                </c:pt>
                <c:pt idx="69">
                  <c:v>-13.137551196231497</c:v>
                </c:pt>
                <c:pt idx="70">
                  <c:v>-13.44019260127351</c:v>
                </c:pt>
                <c:pt idx="71">
                  <c:v>-13.689845455425399</c:v>
                </c:pt>
                <c:pt idx="72">
                  <c:v>-13.885525491321403</c:v>
                </c:pt>
                <c:pt idx="73">
                  <c:v>-14.026461231807296</c:v>
                </c:pt>
                <c:pt idx="74">
                  <c:v>-14.112097031523032</c:v>
                </c:pt>
                <c:pt idx="75">
                  <c:v>-14.142095267559041</c:v>
                </c:pt>
                <c:pt idx="76">
                  <c:v>-14.1163376705494</c:v>
                </c:pt>
                <c:pt idx="77">
                  <c:v>-14.034925790954029</c:v>
                </c:pt>
                <c:pt idx="78">
                  <c:v>-13.898180598691503</c:v>
                </c:pt>
                <c:pt idx="79">
                  <c:v>-13.706641217701053</c:v>
                </c:pt>
                <c:pt idx="80">
                  <c:v>-13.461062800422685</c:v>
                </c:pt>
                <c:pt idx="81">
                  <c:v>-13.162413550575476</c:v>
                </c:pt>
                <c:pt idx="82">
                  <c:v>-12.811870905971753</c:v>
                </c:pt>
                <c:pt idx="83">
                  <c:v>-12.410816896416721</c:v>
                </c:pt>
                <c:pt idx="84">
                  <c:v>-11.960832694995146</c:v>
                </c:pt>
                <c:pt idx="85">
                  <c:v>-11.463692384226823</c:v>
                </c:pt>
                <c:pt idx="86">
                  <c:v>-10.921355961668201</c:v>
                </c:pt>
                <c:pt idx="87">
                  <c:v>-10.335961612535737</c:v>
                </c:pt>
                <c:pt idx="88">
                  <c:v>-9.709817279816567</c:v>
                </c:pt>
                <c:pt idx="89">
                  <c:v>-9.045391565101676</c:v>
                </c:pt>
                <c:pt idx="90">
                  <c:v>-8.345303996015513</c:v>
                </c:pt>
                <c:pt idx="91">
                  <c:v>-7.6123146986130115</c:v>
                </c:pt>
                <c:pt idx="92">
                  <c:v>-6.849313515461143</c:v>
                </c:pt>
                <c:pt idx="93">
                  <c:v>-6.059308612307353</c:v>
                </c:pt>
                <c:pt idx="94">
                  <c:v>-5.24541461825382</c:v>
                </c:pt>
                <c:pt idx="95">
                  <c:v>-4.4108403461949734</c:v>
                </c:pt>
                <c:pt idx="96">
                  <c:v>-3.5588761419315684</c:v>
                </c:pt>
                <c:pt idx="97">
                  <c:v>-2.692880911837415</c:v>
                </c:pt>
                <c:pt idx="98">
                  <c:v>-1.8162688802233136</c:v>
                </c:pt>
                <c:pt idx="99">
                  <c:v>-0.9324961286072607</c:v>
                </c:pt>
                <c:pt idx="100">
                  <c:v>-0.04504696996108341</c:v>
                </c:pt>
              </c:numCache>
            </c:numRef>
          </c:val>
          <c:smooth val="0"/>
        </c:ser>
        <c:marker val="1"/>
        <c:axId val="34728843"/>
        <c:axId val="44124132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Feuil1!$AE$2:$AE$102</c:f>
              <c:numCache>
                <c:ptCount val="101"/>
                <c:pt idx="0">
                  <c:v>-0.8913588217496753</c:v>
                </c:pt>
                <c:pt idx="1">
                  <c:v>-0.861153278694841</c:v>
                </c:pt>
                <c:pt idx="2">
                  <c:v>-0.8275526009357623</c:v>
                </c:pt>
                <c:pt idx="3">
                  <c:v>-0.7906892606234119</c:v>
                </c:pt>
                <c:pt idx="4">
                  <c:v>-0.7507085930994823</c:v>
                </c:pt>
                <c:pt idx="5">
                  <c:v>-0.7077682239054047</c:v>
                </c:pt>
                <c:pt idx="6">
                  <c:v>-0.6620374473367135</c:v>
                </c:pt>
                <c:pt idx="7">
                  <c:v>-0.6136965589928353</c:v>
                </c:pt>
                <c:pt idx="8">
                  <c:v>-0.5629361449537523</c:v>
                </c:pt>
                <c:pt idx="9">
                  <c:v>-0.5099563303859936</c:v>
                </c:pt>
                <c:pt idx="10">
                  <c:v>-0.4549659905403578</c:v>
                </c:pt>
                <c:pt idx="11">
                  <c:v>-0.39818192725204354</c:v>
                </c:pt>
                <c:pt idx="12">
                  <c:v>-0.3398280141898709</c:v>
                </c:pt>
                <c:pt idx="13">
                  <c:v>-0.28013431422448953</c:v>
                </c:pt>
                <c:pt idx="14">
                  <c:v>-0.2193361723953848</c:v>
                </c:pt>
                <c:pt idx="15">
                  <c:v>-0.15767328805270056</c:v>
                </c:pt>
                <c:pt idx="16">
                  <c:v>-0.09538876983200181</c:v>
                </c:pt>
                <c:pt idx="17">
                  <c:v>-0.03272817718777807</c:v>
                </c:pt>
                <c:pt idx="18">
                  <c:v>0.030061447735513686</c:v>
                </c:pt>
                <c:pt idx="19">
                  <c:v>0.09273255407797722</c:v>
                </c:pt>
                <c:pt idx="20">
                  <c:v>0.15503805824443703</c:v>
                </c:pt>
                <c:pt idx="21">
                  <c:v>0.2167323180423887</c:v>
                </c:pt>
                <c:pt idx="22">
                  <c:v>0.27757210113715447</c:v>
                </c:pt>
                <c:pt idx="23">
                  <c:v>0.33731754400606745</c:v>
                </c:pt>
                <c:pt idx="24">
                  <c:v>0.39573309761096775</c:v>
                </c:pt>
                <c:pt idx="25">
                  <c:v>0.45258845606065334</c:v>
                </c:pt>
                <c:pt idx="26">
                  <c:v>0.5076594646019916</c:v>
                </c:pt>
                <c:pt idx="27">
                  <c:v>0.560729003359901</c:v>
                </c:pt>
                <c:pt idx="28">
                  <c:v>0.6115878433420141</c:v>
                </c:pt>
                <c:pt idx="29">
                  <c:v>0.6600354713331892</c:v>
                </c:pt>
                <c:pt idx="30">
                  <c:v>0.7058808804276868</c:v>
                </c:pt>
                <c:pt idx="31">
                  <c:v>0.7489433230823015</c:v>
                </c:pt>
                <c:pt idx="32">
                  <c:v>0.7890530237215078</c:v>
                </c:pt>
                <c:pt idx="33">
                  <c:v>0.8260518480851384</c:v>
                </c:pt>
                <c:pt idx="34">
                  <c:v>0.8597939266796655</c:v>
                </c:pt>
                <c:pt idx="35">
                  <c:v>0.8901462298750987</c:v>
                </c:pt>
                <c:pt idx="36">
                  <c:v>0.916989092380157</c:v>
                </c:pt>
                <c:pt idx="37">
                  <c:v>0.9402166850279468</c:v>
                </c:pt>
                <c:pt idx="38">
                  <c:v>0.9597374320121095</c:v>
                </c:pt>
                <c:pt idx="39">
                  <c:v>0.9754743719284695</c:v>
                </c:pt>
                <c:pt idx="40">
                  <c:v>0.987365461198758</c:v>
                </c:pt>
                <c:pt idx="41">
                  <c:v>0.9953638186801492</c:v>
                </c:pt>
                <c:pt idx="42">
                  <c:v>0.9994379104962317</c:v>
                </c:pt>
                <c:pt idx="43">
                  <c:v>0.9995716743607024</c:v>
                </c:pt>
                <c:pt idx="44">
                  <c:v>0.9957645829036382</c:v>
                </c:pt>
                <c:pt idx="45">
                  <c:v>0.9880316457506746</c:v>
                </c:pt>
                <c:pt idx="46">
                  <c:v>0.9764033503468966</c:v>
                </c:pt>
                <c:pt idx="47">
                  <c:v>0.9609255417587438</c:v>
                </c:pt>
                <c:pt idx="48">
                  <c:v>0.9416592419278187</c:v>
                </c:pt>
                <c:pt idx="49">
                  <c:v>0.9186804090891957</c:v>
                </c:pt>
                <c:pt idx="50">
                  <c:v>0.8920796383027366</c:v>
                </c:pt>
                <c:pt idx="51">
                  <c:v>0.8619618042780798</c:v>
                </c:pt>
                <c:pt idx="52">
                  <c:v>0.8284456479014793</c:v>
                </c:pt>
                <c:pt idx="53">
                  <c:v>0.7916633080946383</c:v>
                </c:pt>
                <c:pt idx="54">
                  <c:v>0.7517598008511907</c:v>
                </c:pt>
                <c:pt idx="55">
                  <c:v>0.7088924475047658</c:v>
                </c:pt>
                <c:pt idx="56">
                  <c:v>0.6632302544827057</c:v>
                </c:pt>
                <c:pt idx="57">
                  <c:v>0.6149532469907844</c:v>
                </c:pt>
                <c:pt idx="58">
                  <c:v>0.5642517592559142</c:v>
                </c:pt>
                <c:pt idx="59">
                  <c:v>0.5113256841250763</c:v>
                </c:pt>
                <c:pt idx="60">
                  <c:v>0.456383684978974</c:v>
                </c:pt>
                <c:pt idx="61">
                  <c:v>0.3996423730674709</c:v>
                </c:pt>
                <c:pt idx="62">
                  <c:v>0.341325453510201</c:v>
                </c:pt>
                <c:pt idx="63">
                  <c:v>0.2816628433292934</c:v>
                </c:pt>
                <c:pt idx="64">
                  <c:v>0.2208897649913897</c:v>
                </c:pt>
                <c:pt idx="65">
                  <c:v>0.15924581903271665</c:v>
                </c:pt>
                <c:pt idx="66">
                  <c:v>0.0969740394234274</c:v>
                </c:pt>
                <c:pt idx="67">
                  <c:v>0.0343199353954737</c:v>
                </c:pt>
                <c:pt idx="68">
                  <c:v>-0.028469476488341867</c:v>
                </c:pt>
                <c:pt idx="69">
                  <c:v>-0.09114664620804033</c:v>
                </c:pt>
                <c:pt idx="70">
                  <c:v>-0.15346446626331503</c:v>
                </c:pt>
                <c:pt idx="71">
                  <c:v>-0.2151772459057269</c:v>
                </c:pt>
                <c:pt idx="72">
                  <c:v>-0.27604167978529764</c:v>
                </c:pt>
                <c:pt idx="73">
                  <c:v>-0.3358178071925555</c:v>
                </c:pt>
                <c:pt idx="74">
                  <c:v>-0.3942699581141978</c:v>
                </c:pt>
                <c:pt idx="75">
                  <c:v>-0.4511676823724893</c:v>
                </c:pt>
                <c:pt idx="76">
                  <c:v>-0.506286658185235</c:v>
                </c:pt>
                <c:pt idx="77">
                  <c:v>-0.5594095765642715</c:v>
                </c:pt>
                <c:pt idx="78">
                  <c:v>-0.6103269980657269</c:v>
                </c:pt>
                <c:pt idx="79">
                  <c:v>-0.6588381785142421</c:v>
                </c:pt>
                <c:pt idx="80">
                  <c:v>-0.7047518604457167</c:v>
                </c:pt>
                <c:pt idx="81">
                  <c:v>-0.7478870271482791</c:v>
                </c:pt>
                <c:pt idx="82">
                  <c:v>-0.7880736163286454</c:v>
                </c:pt>
                <c:pt idx="83">
                  <c:v>-0.8251531905901911</c:v>
                </c:pt>
                <c:pt idx="84">
                  <c:v>-0.8589795620793597</c:v>
                </c:pt>
                <c:pt idx="85">
                  <c:v>-0.8894193688377152</c:v>
                </c:pt>
                <c:pt idx="86">
                  <c:v>-0.916352600587328</c:v>
                </c:pt>
                <c:pt idx="87">
                  <c:v>-0.93967307187658</c:v>
                </c:pt>
                <c:pt idx="88">
                  <c:v>-0.9592888407209808</c:v>
                </c:pt>
                <c:pt idx="89">
                  <c:v>-0.975122571088489</c:v>
                </c:pt>
                <c:pt idx="90">
                  <c:v>-0.9871118378002212</c:v>
                </c:pt>
                <c:pt idx="91">
                  <c:v>-0.9952093726444681</c:v>
                </c:pt>
                <c:pt idx="92">
                  <c:v>-0.9993832507336995</c:v>
                </c:pt>
                <c:pt idx="93">
                  <c:v>-0.9996170163698389</c:v>
                </c:pt>
                <c:pt idx="94">
                  <c:v>-0.9959097479215766</c:v>
                </c:pt>
                <c:pt idx="95">
                  <c:v>-0.9882760614579424</c:v>
                </c:pt>
                <c:pt idx="96">
                  <c:v>-0.9767460531238102</c:v>
                </c:pt>
                <c:pt idx="97">
                  <c:v>-0.9613651804845211</c:v>
                </c:pt>
                <c:pt idx="98">
                  <c:v>-0.9421940833074334</c:v>
                </c:pt>
                <c:pt idx="99">
                  <c:v>-0.9193083444869679</c:v>
                </c:pt>
                <c:pt idx="100">
                  <c:v>-0.8927981920557224</c:v>
                </c:pt>
              </c:numCache>
            </c:numRef>
          </c:val>
          <c:smooth val="0"/>
        </c:ser>
        <c:marker val="1"/>
        <c:axId val="61572869"/>
        <c:axId val="17284910"/>
      </c:lineChart>
      <c:catAx>
        <c:axId val="3472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24132"/>
        <c:crosses val="autoZero"/>
        <c:auto val="1"/>
        <c:lblOffset val="100"/>
        <c:noMultiLvlLbl val="0"/>
      </c:catAx>
      <c:valAx>
        <c:axId val="4412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e(t)  et  i(t)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28843"/>
        <c:crossesAt val="1"/>
        <c:crossBetween val="between"/>
        <c:dispUnits/>
      </c:valAx>
      <c:catAx>
        <c:axId val="61572869"/>
        <c:scaling>
          <c:orientation val="minMax"/>
        </c:scaling>
        <c:axPos val="b"/>
        <c:delete val="1"/>
        <c:majorTickMark val="in"/>
        <c:minorTickMark val="none"/>
        <c:tickLblPos val="nextTo"/>
        <c:crossAx val="17284910"/>
        <c:crosses val="autoZero"/>
        <c:auto val="1"/>
        <c:lblOffset val="100"/>
        <c:noMultiLvlLbl val="0"/>
      </c:catAx>
      <c:valAx>
        <c:axId val="172849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572869"/>
        <c:crosses val="max"/>
        <c:crossBetween val="between"/>
        <c:dispUnits/>
      </c:valAx>
      <c:spPr>
        <a:solidFill>
          <a:srgbClr val="FFFF99"/>
        </a:solidFill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FFFFCC"/>
      </a:solidFill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 = f (fréquences )</a:t>
            </a:r>
          </a:p>
        </c:rich>
      </c:tx>
      <c:layout>
        <c:manualLayout>
          <c:xMode val="factor"/>
          <c:yMode val="factor"/>
          <c:x val="0.05625"/>
          <c:y val="-0.0215"/>
        </c:manualLayout>
      </c:layout>
      <c:spPr>
        <a:solidFill>
          <a:srgbClr val="CCFFFF"/>
        </a:solidFill>
        <a:ln w="3175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4275"/>
          <c:w val="0.909"/>
          <c:h val="0.6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Feuil1!$AF$2:$AF$102</c:f>
              <c:numCache>
                <c:ptCount val="101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  <c:pt idx="9">
                  <c:v>360</c:v>
                </c:pt>
                <c:pt idx="10">
                  <c:v>400</c:v>
                </c:pt>
                <c:pt idx="11">
                  <c:v>440</c:v>
                </c:pt>
                <c:pt idx="12">
                  <c:v>480</c:v>
                </c:pt>
                <c:pt idx="13">
                  <c:v>520</c:v>
                </c:pt>
                <c:pt idx="14">
                  <c:v>560</c:v>
                </c:pt>
                <c:pt idx="15">
                  <c:v>600</c:v>
                </c:pt>
                <c:pt idx="16">
                  <c:v>640</c:v>
                </c:pt>
                <c:pt idx="17">
                  <c:v>680</c:v>
                </c:pt>
                <c:pt idx="18">
                  <c:v>720</c:v>
                </c:pt>
                <c:pt idx="19">
                  <c:v>760</c:v>
                </c:pt>
                <c:pt idx="20">
                  <c:v>800</c:v>
                </c:pt>
                <c:pt idx="21">
                  <c:v>840</c:v>
                </c:pt>
                <c:pt idx="22">
                  <c:v>880</c:v>
                </c:pt>
                <c:pt idx="23">
                  <c:v>920</c:v>
                </c:pt>
                <c:pt idx="24">
                  <c:v>960</c:v>
                </c:pt>
                <c:pt idx="25">
                  <c:v>1000</c:v>
                </c:pt>
                <c:pt idx="26">
                  <c:v>1040</c:v>
                </c:pt>
                <c:pt idx="27">
                  <c:v>1080</c:v>
                </c:pt>
                <c:pt idx="28">
                  <c:v>1120</c:v>
                </c:pt>
                <c:pt idx="29">
                  <c:v>1160</c:v>
                </c:pt>
                <c:pt idx="30">
                  <c:v>1200</c:v>
                </c:pt>
                <c:pt idx="31">
                  <c:v>1240</c:v>
                </c:pt>
                <c:pt idx="32">
                  <c:v>1280</c:v>
                </c:pt>
                <c:pt idx="33">
                  <c:v>1320</c:v>
                </c:pt>
                <c:pt idx="34">
                  <c:v>1360</c:v>
                </c:pt>
                <c:pt idx="35">
                  <c:v>1400</c:v>
                </c:pt>
                <c:pt idx="36">
                  <c:v>1440</c:v>
                </c:pt>
                <c:pt idx="37">
                  <c:v>1480</c:v>
                </c:pt>
                <c:pt idx="38">
                  <c:v>1520</c:v>
                </c:pt>
                <c:pt idx="39">
                  <c:v>1560</c:v>
                </c:pt>
                <c:pt idx="40">
                  <c:v>1600</c:v>
                </c:pt>
                <c:pt idx="41">
                  <c:v>1640</c:v>
                </c:pt>
                <c:pt idx="42">
                  <c:v>1680</c:v>
                </c:pt>
                <c:pt idx="43">
                  <c:v>1720</c:v>
                </c:pt>
                <c:pt idx="44">
                  <c:v>1760</c:v>
                </c:pt>
                <c:pt idx="45">
                  <c:v>1800</c:v>
                </c:pt>
                <c:pt idx="46">
                  <c:v>1840</c:v>
                </c:pt>
                <c:pt idx="47">
                  <c:v>1880</c:v>
                </c:pt>
                <c:pt idx="48">
                  <c:v>1920</c:v>
                </c:pt>
                <c:pt idx="49">
                  <c:v>1960</c:v>
                </c:pt>
                <c:pt idx="50">
                  <c:v>2000</c:v>
                </c:pt>
                <c:pt idx="51">
                  <c:v>2040</c:v>
                </c:pt>
                <c:pt idx="52">
                  <c:v>2080</c:v>
                </c:pt>
                <c:pt idx="53">
                  <c:v>2120</c:v>
                </c:pt>
                <c:pt idx="54">
                  <c:v>2160</c:v>
                </c:pt>
                <c:pt idx="55">
                  <c:v>2200</c:v>
                </c:pt>
                <c:pt idx="56">
                  <c:v>2240</c:v>
                </c:pt>
                <c:pt idx="57">
                  <c:v>2280</c:v>
                </c:pt>
                <c:pt idx="58">
                  <c:v>2320</c:v>
                </c:pt>
                <c:pt idx="59">
                  <c:v>2360</c:v>
                </c:pt>
                <c:pt idx="60">
                  <c:v>2400</c:v>
                </c:pt>
                <c:pt idx="61">
                  <c:v>2440</c:v>
                </c:pt>
                <c:pt idx="62">
                  <c:v>2480</c:v>
                </c:pt>
                <c:pt idx="63">
                  <c:v>2520</c:v>
                </c:pt>
                <c:pt idx="64">
                  <c:v>2560</c:v>
                </c:pt>
                <c:pt idx="65">
                  <c:v>2600</c:v>
                </c:pt>
                <c:pt idx="66">
                  <c:v>2640</c:v>
                </c:pt>
                <c:pt idx="67">
                  <c:v>2680</c:v>
                </c:pt>
                <c:pt idx="68">
                  <c:v>2720</c:v>
                </c:pt>
                <c:pt idx="69">
                  <c:v>2760</c:v>
                </c:pt>
                <c:pt idx="70">
                  <c:v>2800</c:v>
                </c:pt>
                <c:pt idx="71">
                  <c:v>2840</c:v>
                </c:pt>
                <c:pt idx="72">
                  <c:v>2880</c:v>
                </c:pt>
                <c:pt idx="73">
                  <c:v>2920</c:v>
                </c:pt>
                <c:pt idx="74">
                  <c:v>2960</c:v>
                </c:pt>
                <c:pt idx="75">
                  <c:v>3000</c:v>
                </c:pt>
                <c:pt idx="76">
                  <c:v>3040</c:v>
                </c:pt>
                <c:pt idx="77">
                  <c:v>3080</c:v>
                </c:pt>
                <c:pt idx="78">
                  <c:v>3120</c:v>
                </c:pt>
                <c:pt idx="79">
                  <c:v>3160</c:v>
                </c:pt>
                <c:pt idx="80">
                  <c:v>3200</c:v>
                </c:pt>
                <c:pt idx="81">
                  <c:v>3240</c:v>
                </c:pt>
                <c:pt idx="82">
                  <c:v>3280</c:v>
                </c:pt>
                <c:pt idx="83">
                  <c:v>3320</c:v>
                </c:pt>
                <c:pt idx="84">
                  <c:v>3360</c:v>
                </c:pt>
                <c:pt idx="85">
                  <c:v>3400</c:v>
                </c:pt>
                <c:pt idx="86">
                  <c:v>3440</c:v>
                </c:pt>
                <c:pt idx="87">
                  <c:v>3480</c:v>
                </c:pt>
                <c:pt idx="88">
                  <c:v>3520</c:v>
                </c:pt>
                <c:pt idx="89">
                  <c:v>3560</c:v>
                </c:pt>
                <c:pt idx="90">
                  <c:v>3600</c:v>
                </c:pt>
                <c:pt idx="91">
                  <c:v>3640</c:v>
                </c:pt>
                <c:pt idx="92">
                  <c:v>3680</c:v>
                </c:pt>
                <c:pt idx="93">
                  <c:v>3720</c:v>
                </c:pt>
                <c:pt idx="94">
                  <c:v>3760</c:v>
                </c:pt>
                <c:pt idx="95">
                  <c:v>3800</c:v>
                </c:pt>
                <c:pt idx="96">
                  <c:v>3840</c:v>
                </c:pt>
                <c:pt idx="97">
                  <c:v>3880</c:v>
                </c:pt>
                <c:pt idx="98">
                  <c:v>3920</c:v>
                </c:pt>
                <c:pt idx="99">
                  <c:v>3960</c:v>
                </c:pt>
                <c:pt idx="100">
                  <c:v>4000</c:v>
                </c:pt>
              </c:numCache>
            </c:numRef>
          </c:xVal>
          <c:yVal>
            <c:numRef>
              <c:f>Feuil1!$AO$2:$AO$102</c:f>
              <c:numCache>
                <c:ptCount val="101"/>
                <c:pt idx="0">
                  <c:v>0</c:v>
                </c:pt>
                <c:pt idx="1">
                  <c:v>0.00025135841238919877</c:v>
                </c:pt>
                <c:pt idx="2">
                  <c:v>0.000503669698196822</c:v>
                </c:pt>
                <c:pt idx="3">
                  <c:v>0.0007578987945105945</c:v>
                </c:pt>
                <c:pt idx="4">
                  <c:v>0.0010150350875035557</c:v>
                </c:pt>
                <c:pt idx="5">
                  <c:v>0.0012761054561194096</c:v>
                </c:pt>
                <c:pt idx="6">
                  <c:v>0.0015421883411442627</c:v>
                </c:pt>
                <c:pt idx="7">
                  <c:v>0.0018144292553851353</c:v>
                </c:pt>
                <c:pt idx="8">
                  <c:v>0.0020940582208503838</c:v>
                </c:pt>
                <c:pt idx="9">
                  <c:v>0.002382409715883437</c:v>
                </c:pt>
                <c:pt idx="10">
                  <c:v>0.0026809458467766016</c:v>
                </c:pt>
                <c:pt idx="11">
                  <c:v>0.0029912836353229106</c:v>
                </c:pt>
                <c:pt idx="12">
                  <c:v>0.0033152275513872024</c:v>
                </c:pt>
                <c:pt idx="13">
                  <c:v>0.003654808739672923</c:v>
                </c:pt>
                <c:pt idx="14">
                  <c:v>0.004012332823582052</c:v>
                </c:pt>
                <c:pt idx="15">
                  <c:v>0.004390438761403197</c:v>
                </c:pt>
                <c:pt idx="16">
                  <c:v>0.004792172046731301</c:v>
                </c:pt>
                <c:pt idx="17">
                  <c:v>0.005221076683238475</c:v>
                </c:pt>
                <c:pt idx="18">
                  <c:v>0.005681311969538511</c:v>
                </c:pt>
                <c:pt idx="19">
                  <c:v>0.006177802425144952</c:v>
                </c:pt>
                <c:pt idx="20">
                  <c:v>0.006716432517698073</c:v>
                </c:pt>
                <c:pt idx="21">
                  <c:v>0.007304302757888138</c:v>
                </c:pt>
                <c:pt idx="22">
                  <c:v>0.00795007108587031</c:v>
                </c:pt>
                <c:pt idx="23">
                  <c:v>0.008664414718675401</c:v>
                </c:pt>
                <c:pt idx="24">
                  <c:v>0.00946066518213948</c:v>
                </c:pt>
                <c:pt idx="25">
                  <c:v>0.010355697295585976</c:v>
                </c:pt>
                <c:pt idx="26">
                  <c:v>0.011371198852767743</c:v>
                </c:pt>
                <c:pt idx="27">
                  <c:v>0.012535525314166705</c:v>
                </c:pt>
                <c:pt idx="28">
                  <c:v>0.013886479011509597</c:v>
                </c:pt>
                <c:pt idx="29">
                  <c:v>0.015475596738737756</c:v>
                </c:pt>
                <c:pt idx="30">
                  <c:v>0.01737499017443115</c:v>
                </c:pt>
                <c:pt idx="31">
                  <c:v>0.019688694266319414</c:v>
                </c:pt>
                <c:pt idx="32">
                  <c:v>0.022572382424502237</c:v>
                </c:pt>
                <c:pt idx="33">
                  <c:v>0.026269554727057175</c:v>
                </c:pt>
                <c:pt idx="34">
                  <c:v>0.031182538212960208</c:v>
                </c:pt>
                <c:pt idx="35">
                  <c:v>0.03802363324458288</c:v>
                </c:pt>
                <c:pt idx="36">
                  <c:v>0.04817081861720753</c:v>
                </c:pt>
                <c:pt idx="37">
                  <c:v>0.06460975922832954</c:v>
                </c:pt>
                <c:pt idx="38">
                  <c:v>0.09467296564076598</c:v>
                </c:pt>
                <c:pt idx="39">
                  <c:v>0.1545603538980204</c:v>
                </c:pt>
                <c:pt idx="40">
                  <c:v>0.19642914994596827</c:v>
                </c:pt>
                <c:pt idx="41">
                  <c:v>0.12934159140678408</c:v>
                </c:pt>
                <c:pt idx="42">
                  <c:v>0.084534471739789</c:v>
                </c:pt>
                <c:pt idx="43">
                  <c:v>0.06162694577101191</c:v>
                </c:pt>
                <c:pt idx="44">
                  <c:v>0.04838600666391155</c:v>
                </c:pt>
                <c:pt idx="45">
                  <c:v>0.03987365791855493</c:v>
                </c:pt>
                <c:pt idx="46">
                  <c:v>0.03396901184310333</c:v>
                </c:pt>
                <c:pt idx="47">
                  <c:v>0.02964126720525545</c:v>
                </c:pt>
                <c:pt idx="48">
                  <c:v>0.026335617041765617</c:v>
                </c:pt>
                <c:pt idx="49">
                  <c:v>0.02372874866025561</c:v>
                </c:pt>
                <c:pt idx="50">
                  <c:v>0.02162012046993231</c:v>
                </c:pt>
                <c:pt idx="51">
                  <c:v>0.01987897537540368</c:v>
                </c:pt>
                <c:pt idx="52">
                  <c:v>0.018416516076994734</c:v>
                </c:pt>
                <c:pt idx="53">
                  <c:v>0.017170370339679622</c:v>
                </c:pt>
                <c:pt idx="54">
                  <c:v>0.01609546462226039</c:v>
                </c:pt>
                <c:pt idx="55">
                  <c:v>0.015158427442085247</c:v>
                </c:pt>
                <c:pt idx="56">
                  <c:v>0.014334029402620622</c:v>
                </c:pt>
                <c:pt idx="57">
                  <c:v>0.013602846149219593</c:v>
                </c:pt>
                <c:pt idx="58">
                  <c:v>0.012949681427417429</c:v>
                </c:pt>
                <c:pt idx="59">
                  <c:v>0.012362477048481738</c:v>
                </c:pt>
                <c:pt idx="60">
                  <c:v>0.011831543163118118</c:v>
                </c:pt>
                <c:pt idx="61">
                  <c:v>0.011349004280555505</c:v>
                </c:pt>
                <c:pt idx="62">
                  <c:v>0.010908393702065117</c:v>
                </c:pt>
                <c:pt idx="63">
                  <c:v>0.010504352005357724</c:v>
                </c:pt>
                <c:pt idx="64">
                  <c:v>0.010132399738120116</c:v>
                </c:pt>
                <c:pt idx="65">
                  <c:v>0.009788763867569007</c:v>
                </c:pt>
                <c:pt idx="66">
                  <c:v>0.009470243726704025</c:v>
                </c:pt>
                <c:pt idx="67">
                  <c:v>0.009174106360024888</c:v>
                </c:pt>
                <c:pt idx="68">
                  <c:v>0.008898004015827733</c:v>
                </c:pt>
                <c:pt idx="69">
                  <c:v>0.00863990850633726</c:v>
                </c:pt>
                <c:pt idx="70">
                  <c:v>0.008398058546790307</c:v>
                </c:pt>
                <c:pt idx="71">
                  <c:v>0.008170917176088487</c:v>
                </c:pt>
                <c:pt idx="72">
                  <c:v>0.007957137077667717</c:v>
                </c:pt>
                <c:pt idx="73">
                  <c:v>0.007755532142244469</c:v>
                </c:pt>
                <c:pt idx="74">
                  <c:v>0.007565054000199116</c:v>
                </c:pt>
                <c:pt idx="75">
                  <c:v>0.007384772539226556</c:v>
                </c:pt>
                <c:pt idx="76">
                  <c:v>0.0072138596395177525</c:v>
                </c:pt>
                <c:pt idx="77">
                  <c:v>0.00705157552318893</c:v>
                </c:pt>
                <c:pt idx="78">
                  <c:v>0.00689725724054417</c:v>
                </c:pt>
                <c:pt idx="79">
                  <c:v>0.00675030891284182</c:v>
                </c:pt>
                <c:pt idx="80">
                  <c:v>0.006610193426666089</c:v>
                </c:pt>
                <c:pt idx="81">
                  <c:v>0.006476425334017232</c:v>
                </c:pt>
                <c:pt idx="82">
                  <c:v>0.006348564758703129</c:v>
                </c:pt>
                <c:pt idx="83">
                  <c:v>0.00622621214643474</c:v>
                </c:pt>
                <c:pt idx="84">
                  <c:v>0.006109003725373604</c:v>
                </c:pt>
                <c:pt idx="85">
                  <c:v>0.005996607567399406</c:v>
                </c:pt>
                <c:pt idx="86">
                  <c:v>0.005888720159316863</c:v>
                </c:pt>
                <c:pt idx="87">
                  <c:v>0.005785063408568382</c:v>
                </c:pt>
                <c:pt idx="88">
                  <c:v>0.005685382020508463</c:v>
                </c:pt>
                <c:pt idx="89">
                  <c:v>0.005589441194505967</c:v>
                </c:pt>
                <c:pt idx="90">
                  <c:v>0.005497024594524792</c:v>
                </c:pt>
                <c:pt idx="91">
                  <c:v>0.005407932556747525</c:v>
                </c:pt>
                <c:pt idx="92">
                  <c:v>0.005321980502531043</c:v>
                </c:pt>
                <c:pt idx="93">
                  <c:v>0.005238997529741581</c:v>
                </c:pt>
                <c:pt idx="94">
                  <c:v>0.005158825159486417</c:v>
                </c:pt>
                <c:pt idx="95">
                  <c:v>0.00508131621858342</c:v>
                </c:pt>
                <c:pt idx="96">
                  <c:v>0.005006333840902335</c:v>
                </c:pt>
                <c:pt idx="97">
                  <c:v>0.004933750573065822</c:v>
                </c:pt>
                <c:pt idx="98">
                  <c:v>0.00486344757198916</c:v>
                </c:pt>
                <c:pt idx="99">
                  <c:v>0.004795313883426117</c:v>
                </c:pt>
                <c:pt idx="100">
                  <c:v>0.004729245792125345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Feuil1!$C$36</c:f>
              <c:numCache>
                <c:ptCount val="1"/>
                <c:pt idx="0">
                  <c:v>1516</c:v>
                </c:pt>
              </c:numCache>
            </c:numRef>
          </c:xVal>
          <c:yVal>
            <c:numRef>
              <c:f>Feuil1!$I$36</c:f>
              <c:numCache>
                <c:ptCount val="1"/>
                <c:pt idx="0">
                  <c:v>0.09065968252515134</c:v>
                </c:pt>
              </c:numCache>
            </c:numRef>
          </c:yVal>
          <c:smooth val="0"/>
        </c:ser>
        <c:axId val="21346463"/>
        <c:axId val="57900440"/>
      </c:scatterChart>
      <c:valAx>
        <c:axId val="21346463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Fréquences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57900440"/>
        <c:crosses val="autoZero"/>
        <c:crossBetween val="midCat"/>
        <c:dispUnits/>
      </c:valAx>
      <c:valAx>
        <c:axId val="57900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Courants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46463"/>
        <c:crosses val="autoZero"/>
        <c:crossBetween val="midCat"/>
        <c:dispUnits/>
      </c:valAx>
      <c:spPr>
        <a:solidFill>
          <a:srgbClr val="FFFF99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FFFFCC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Déphasage =f(fréquence)</a:t>
            </a:r>
          </a:p>
        </c:rich>
      </c:tx>
      <c:layout>
        <c:manualLayout>
          <c:xMode val="factor"/>
          <c:yMode val="factor"/>
          <c:x val="0.00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9725"/>
          <c:w val="0.722"/>
          <c:h val="0.66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Feuil1!$AF$2:$AF$102</c:f>
              <c:numCache>
                <c:ptCount val="101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  <c:pt idx="9">
                  <c:v>360</c:v>
                </c:pt>
                <c:pt idx="10">
                  <c:v>400</c:v>
                </c:pt>
                <c:pt idx="11">
                  <c:v>440</c:v>
                </c:pt>
                <c:pt idx="12">
                  <c:v>480</c:v>
                </c:pt>
                <c:pt idx="13">
                  <c:v>520</c:v>
                </c:pt>
                <c:pt idx="14">
                  <c:v>560</c:v>
                </c:pt>
                <c:pt idx="15">
                  <c:v>600</c:v>
                </c:pt>
                <c:pt idx="16">
                  <c:v>640</c:v>
                </c:pt>
                <c:pt idx="17">
                  <c:v>680</c:v>
                </c:pt>
                <c:pt idx="18">
                  <c:v>720</c:v>
                </c:pt>
                <c:pt idx="19">
                  <c:v>760</c:v>
                </c:pt>
                <c:pt idx="20">
                  <c:v>800</c:v>
                </c:pt>
                <c:pt idx="21">
                  <c:v>840</c:v>
                </c:pt>
                <c:pt idx="22">
                  <c:v>880</c:v>
                </c:pt>
                <c:pt idx="23">
                  <c:v>920</c:v>
                </c:pt>
                <c:pt idx="24">
                  <c:v>960</c:v>
                </c:pt>
                <c:pt idx="25">
                  <c:v>1000</c:v>
                </c:pt>
                <c:pt idx="26">
                  <c:v>1040</c:v>
                </c:pt>
                <c:pt idx="27">
                  <c:v>1080</c:v>
                </c:pt>
                <c:pt idx="28">
                  <c:v>1120</c:v>
                </c:pt>
                <c:pt idx="29">
                  <c:v>1160</c:v>
                </c:pt>
                <c:pt idx="30">
                  <c:v>1200</c:v>
                </c:pt>
                <c:pt idx="31">
                  <c:v>1240</c:v>
                </c:pt>
                <c:pt idx="32">
                  <c:v>1280</c:v>
                </c:pt>
                <c:pt idx="33">
                  <c:v>1320</c:v>
                </c:pt>
                <c:pt idx="34">
                  <c:v>1360</c:v>
                </c:pt>
                <c:pt idx="35">
                  <c:v>1400</c:v>
                </c:pt>
                <c:pt idx="36">
                  <c:v>1440</c:v>
                </c:pt>
                <c:pt idx="37">
                  <c:v>1480</c:v>
                </c:pt>
                <c:pt idx="38">
                  <c:v>1520</c:v>
                </c:pt>
                <c:pt idx="39">
                  <c:v>1560</c:v>
                </c:pt>
                <c:pt idx="40">
                  <c:v>1600</c:v>
                </c:pt>
                <c:pt idx="41">
                  <c:v>1640</c:v>
                </c:pt>
                <c:pt idx="42">
                  <c:v>1680</c:v>
                </c:pt>
                <c:pt idx="43">
                  <c:v>1720</c:v>
                </c:pt>
                <c:pt idx="44">
                  <c:v>1760</c:v>
                </c:pt>
                <c:pt idx="45">
                  <c:v>1800</c:v>
                </c:pt>
                <c:pt idx="46">
                  <c:v>1840</c:v>
                </c:pt>
                <c:pt idx="47">
                  <c:v>1880</c:v>
                </c:pt>
                <c:pt idx="48">
                  <c:v>1920</c:v>
                </c:pt>
                <c:pt idx="49">
                  <c:v>1960</c:v>
                </c:pt>
                <c:pt idx="50">
                  <c:v>2000</c:v>
                </c:pt>
                <c:pt idx="51">
                  <c:v>2040</c:v>
                </c:pt>
                <c:pt idx="52">
                  <c:v>2080</c:v>
                </c:pt>
                <c:pt idx="53">
                  <c:v>2120</c:v>
                </c:pt>
                <c:pt idx="54">
                  <c:v>2160</c:v>
                </c:pt>
                <c:pt idx="55">
                  <c:v>2200</c:v>
                </c:pt>
                <c:pt idx="56">
                  <c:v>2240</c:v>
                </c:pt>
                <c:pt idx="57">
                  <c:v>2280</c:v>
                </c:pt>
                <c:pt idx="58">
                  <c:v>2320</c:v>
                </c:pt>
                <c:pt idx="59">
                  <c:v>2360</c:v>
                </c:pt>
                <c:pt idx="60">
                  <c:v>2400</c:v>
                </c:pt>
                <c:pt idx="61">
                  <c:v>2440</c:v>
                </c:pt>
                <c:pt idx="62">
                  <c:v>2480</c:v>
                </c:pt>
                <c:pt idx="63">
                  <c:v>2520</c:v>
                </c:pt>
                <c:pt idx="64">
                  <c:v>2560</c:v>
                </c:pt>
                <c:pt idx="65">
                  <c:v>2600</c:v>
                </c:pt>
                <c:pt idx="66">
                  <c:v>2640</c:v>
                </c:pt>
                <c:pt idx="67">
                  <c:v>2680</c:v>
                </c:pt>
                <c:pt idx="68">
                  <c:v>2720</c:v>
                </c:pt>
                <c:pt idx="69">
                  <c:v>2760</c:v>
                </c:pt>
                <c:pt idx="70">
                  <c:v>2800</c:v>
                </c:pt>
                <c:pt idx="71">
                  <c:v>2840</c:v>
                </c:pt>
                <c:pt idx="72">
                  <c:v>2880</c:v>
                </c:pt>
                <c:pt idx="73">
                  <c:v>2920</c:v>
                </c:pt>
                <c:pt idx="74">
                  <c:v>2960</c:v>
                </c:pt>
                <c:pt idx="75">
                  <c:v>3000</c:v>
                </c:pt>
                <c:pt idx="76">
                  <c:v>3040</c:v>
                </c:pt>
                <c:pt idx="77">
                  <c:v>3080</c:v>
                </c:pt>
                <c:pt idx="78">
                  <c:v>3120</c:v>
                </c:pt>
                <c:pt idx="79">
                  <c:v>3160</c:v>
                </c:pt>
                <c:pt idx="80">
                  <c:v>3200</c:v>
                </c:pt>
                <c:pt idx="81">
                  <c:v>3240</c:v>
                </c:pt>
                <c:pt idx="82">
                  <c:v>3280</c:v>
                </c:pt>
                <c:pt idx="83">
                  <c:v>3320</c:v>
                </c:pt>
                <c:pt idx="84">
                  <c:v>3360</c:v>
                </c:pt>
                <c:pt idx="85">
                  <c:v>3400</c:v>
                </c:pt>
                <c:pt idx="86">
                  <c:v>3440</c:v>
                </c:pt>
                <c:pt idx="87">
                  <c:v>3480</c:v>
                </c:pt>
                <c:pt idx="88">
                  <c:v>3520</c:v>
                </c:pt>
                <c:pt idx="89">
                  <c:v>3560</c:v>
                </c:pt>
                <c:pt idx="90">
                  <c:v>3600</c:v>
                </c:pt>
                <c:pt idx="91">
                  <c:v>3640</c:v>
                </c:pt>
                <c:pt idx="92">
                  <c:v>3680</c:v>
                </c:pt>
                <c:pt idx="93">
                  <c:v>3720</c:v>
                </c:pt>
                <c:pt idx="94">
                  <c:v>3760</c:v>
                </c:pt>
                <c:pt idx="95">
                  <c:v>3800</c:v>
                </c:pt>
                <c:pt idx="96">
                  <c:v>3840</c:v>
                </c:pt>
                <c:pt idx="97">
                  <c:v>3880</c:v>
                </c:pt>
                <c:pt idx="98">
                  <c:v>3920</c:v>
                </c:pt>
                <c:pt idx="99">
                  <c:v>3960</c:v>
                </c:pt>
                <c:pt idx="100">
                  <c:v>4000</c:v>
                </c:pt>
              </c:numCache>
            </c:numRef>
          </c:xVal>
          <c:yVal>
            <c:numRef>
              <c:f>Feuil1!$AR$2:$AR$102</c:f>
              <c:numCache>
                <c:ptCount val="101"/>
                <c:pt idx="0">
                  <c:v>0</c:v>
                </c:pt>
                <c:pt idx="1">
                  <c:v>-89.9279902948653</c:v>
                </c:pt>
                <c:pt idx="2">
                  <c:v>-89.85570830295012</c:v>
                </c:pt>
                <c:pt idx="3">
                  <c:v>-89.78287666522067</c:v>
                </c:pt>
                <c:pt idx="4">
                  <c:v>-89.7092118154674</c:v>
                </c:pt>
                <c:pt idx="5">
                  <c:v>-89.63441943252357</c:v>
                </c:pt>
                <c:pt idx="6">
                  <c:v>-89.55819040390189</c:v>
                </c:pt>
                <c:pt idx="7">
                  <c:v>-89.48019637545299</c:v>
                </c:pt>
                <c:pt idx="8">
                  <c:v>-89.4000847474004</c:v>
                </c:pt>
                <c:pt idx="9">
                  <c:v>-89.31747294916643</c:v>
                </c:pt>
                <c:pt idx="10">
                  <c:v>-89.2319417875164</c:v>
                </c:pt>
                <c:pt idx="11">
                  <c:v>-89.14302761158436</c:v>
                </c:pt>
                <c:pt idx="12">
                  <c:v>-89.05021296987276</c:v>
                </c:pt>
                <c:pt idx="13">
                  <c:v>-88.95291534204502</c:v>
                </c:pt>
                <c:pt idx="14">
                  <c:v>-88.8504734032409</c:v>
                </c:pt>
                <c:pt idx="15">
                  <c:v>-88.74213010771945</c:v>
                </c:pt>
                <c:pt idx="16">
                  <c:v>-88.62701164282933</c:v>
                </c:pt>
                <c:pt idx="17">
                  <c:v>-88.50410097543615</c:v>
                </c:pt>
                <c:pt idx="18">
                  <c:v>-88.37220424864974</c:v>
                </c:pt>
                <c:pt idx="19">
                  <c:v>-88.22990762240805</c:v>
                </c:pt>
                <c:pt idx="20">
                  <c:v>-88.07552118697635</c:v>
                </c:pt>
                <c:pt idx="21">
                  <c:v>-87.90700515537996</c:v>
                </c:pt>
                <c:pt idx="22">
                  <c:v>-87.72187140394905</c:v>
                </c:pt>
                <c:pt idx="23">
                  <c:v>-87.51705015891352</c:v>
                </c:pt>
                <c:pt idx="24">
                  <c:v>-87.28870651140754</c:v>
                </c:pt>
                <c:pt idx="25">
                  <c:v>-87.03198325282357</c:v>
                </c:pt>
                <c:pt idx="26">
                  <c:v>-86.74063306079769</c:v>
                </c:pt>
                <c:pt idx="27">
                  <c:v>-86.40648028217076</c:v>
                </c:pt>
                <c:pt idx="28">
                  <c:v>-86.01861270158011</c:v>
                </c:pt>
                <c:pt idx="29">
                  <c:v>-85.56213129191875</c:v>
                </c:pt>
                <c:pt idx="30">
                  <c:v>-85.0161486834342</c:v>
                </c:pt>
                <c:pt idx="31">
                  <c:v>-84.35045356731226</c:v>
                </c:pt>
                <c:pt idx="32">
                  <c:v>-83.51968052771046</c:v>
                </c:pt>
                <c:pt idx="33">
                  <c:v>-82.45251732605045</c:v>
                </c:pt>
                <c:pt idx="34">
                  <c:v>-81.03026610676325</c:v>
                </c:pt>
                <c:pt idx="35">
                  <c:v>-79.04031896941271</c:v>
                </c:pt>
                <c:pt idx="36">
                  <c:v>-76.06304422043043</c:v>
                </c:pt>
                <c:pt idx="37">
                  <c:v>-71.15259563717976</c:v>
                </c:pt>
                <c:pt idx="38">
                  <c:v>-61.747061998272336</c:v>
                </c:pt>
                <c:pt idx="39">
                  <c:v>-39.39384333669183</c:v>
                </c:pt>
                <c:pt idx="40">
                  <c:v>10.843181513010675</c:v>
                </c:pt>
                <c:pt idx="41">
                  <c:v>49.70614622329794</c:v>
                </c:pt>
                <c:pt idx="42">
                  <c:v>64.99657942027554</c:v>
                </c:pt>
                <c:pt idx="43">
                  <c:v>72.053142865192</c:v>
                </c:pt>
                <c:pt idx="44">
                  <c:v>75.99951878810005</c:v>
                </c:pt>
                <c:pt idx="45">
                  <c:v>78.4999785300693</c:v>
                </c:pt>
                <c:pt idx="46">
                  <c:v>80.22118868414834</c:v>
                </c:pt>
                <c:pt idx="47">
                  <c:v>81.4770038818393</c:v>
                </c:pt>
                <c:pt idx="48">
                  <c:v>82.43342604889943</c:v>
                </c:pt>
                <c:pt idx="49">
                  <c:v>83.1861636353552</c:v>
                </c:pt>
                <c:pt idx="50">
                  <c:v>83.79416408204911</c:v>
                </c:pt>
                <c:pt idx="51">
                  <c:v>84.29567337226564</c:v>
                </c:pt>
                <c:pt idx="52">
                  <c:v>84.7165714605509</c:v>
                </c:pt>
                <c:pt idx="53">
                  <c:v>85.07498779069122</c:v>
                </c:pt>
                <c:pt idx="54">
                  <c:v>85.38399643372736</c:v>
                </c:pt>
                <c:pt idx="55">
                  <c:v>85.65326125531485</c:v>
                </c:pt>
                <c:pt idx="56">
                  <c:v>85.89007864577155</c:v>
                </c:pt>
                <c:pt idx="57">
                  <c:v>86.10006009882537</c:v>
                </c:pt>
                <c:pt idx="58">
                  <c:v>86.2875917245149</c:v>
                </c:pt>
                <c:pt idx="59">
                  <c:v>86.45615127672356</c:v>
                </c:pt>
                <c:pt idx="60">
                  <c:v>86.60853166760485</c:v>
                </c:pt>
                <c:pt idx="61">
                  <c:v>86.74700161905542</c:v>
                </c:pt>
                <c:pt idx="62">
                  <c:v>86.87342314134314</c:v>
                </c:pt>
                <c:pt idx="63">
                  <c:v>86.98933878666091</c:v>
                </c:pt>
                <c:pt idx="64">
                  <c:v>87.0960373722973</c:v>
                </c:pt>
                <c:pt idx="65">
                  <c:v>87.1946041239205</c:v>
                </c:pt>
                <c:pt idx="66">
                  <c:v>87.28595938221288</c:v>
                </c:pt>
                <c:pt idx="67">
                  <c:v>87.37088880348162</c:v>
                </c:pt>
                <c:pt idx="68">
                  <c:v>87.45006715726583</c:v>
                </c:pt>
                <c:pt idx="69">
                  <c:v>87.5240772502206</c:v>
                </c:pt>
                <c:pt idx="70">
                  <c:v>87.59342510204048</c:v>
                </c:pt>
                <c:pt idx="71">
                  <c:v>87.65855221158574</c:v>
                </c:pt>
                <c:pt idx="72">
                  <c:v>87.71984554384862</c:v>
                </c:pt>
                <c:pt idx="73">
                  <c:v>87.77764571692553</c:v>
                </c:pt>
                <c:pt idx="74">
                  <c:v>87.83225375641415</c:v>
                </c:pt>
                <c:pt idx="75">
                  <c:v>87.88393670138824</c:v>
                </c:pt>
                <c:pt idx="76">
                  <c:v>87.93293228347636</c:v>
                </c:pt>
                <c:pt idx="77">
                  <c:v>87.97945285305184</c:v>
                </c:pt>
                <c:pt idx="78">
                  <c:v>88.02368869018866</c:v>
                </c:pt>
                <c:pt idx="79">
                  <c:v>88.06581081000954</c:v>
                </c:pt>
                <c:pt idx="80">
                  <c:v>88.10597335028456</c:v>
                </c:pt>
                <c:pt idx="81">
                  <c:v>88.14431561211444</c:v>
                </c:pt>
                <c:pt idx="82">
                  <c:v>88.18096381113126</c:v>
                </c:pt>
                <c:pt idx="83">
                  <c:v>88.21603258603452</c:v>
                </c:pt>
                <c:pt idx="84">
                  <c:v>88.2496263028218</c:v>
                </c:pt>
                <c:pt idx="85">
                  <c:v>88.28184018629695</c:v>
                </c:pt>
                <c:pt idx="86">
                  <c:v>88.31276130497847</c:v>
                </c:pt>
                <c:pt idx="87">
                  <c:v>88.34246943111118</c:v>
                </c:pt>
                <c:pt idx="88">
                  <c:v>88.37103779388771</c:v>
                </c:pt>
                <c:pt idx="89">
                  <c:v>88.39853374104692</c:v>
                </c:pt>
                <c:pt idx="90">
                  <c:v>88.42501932160296</c:v>
                </c:pt>
                <c:pt idx="91">
                  <c:v>88.45055180046913</c:v>
                </c:pt>
                <c:pt idx="92">
                  <c:v>88.47518411409312</c:v>
                </c:pt>
                <c:pt idx="93">
                  <c:v>88.49896527485173</c:v>
                </c:pt>
                <c:pt idx="94">
                  <c:v>88.52194073081074</c:v>
                </c:pt>
                <c:pt idx="95">
                  <c:v>88.54415268650014</c:v>
                </c:pt>
                <c:pt idx="96">
                  <c:v>88.56564038955112</c:v>
                </c:pt>
                <c:pt idx="97">
                  <c:v>88.58644038736502</c:v>
                </c:pt>
                <c:pt idx="98">
                  <c:v>88.60658675741159</c:v>
                </c:pt>
                <c:pt idx="99">
                  <c:v>88.6261113142685</c:v>
                </c:pt>
                <c:pt idx="100">
                  <c:v>88.64504379610149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Feuil1!$C$36</c:f>
              <c:numCache>
                <c:ptCount val="1"/>
                <c:pt idx="0">
                  <c:v>1321</c:v>
                </c:pt>
              </c:numCache>
            </c:numRef>
          </c:xVal>
          <c:yVal>
            <c:numRef>
              <c:f>Feuil1!$AI$23</c:f>
              <c:numCache>
                <c:ptCount val="1"/>
                <c:pt idx="0">
                  <c:v>-82.42191277616874</c:v>
                </c:pt>
              </c:numCache>
            </c:numRef>
          </c:yVal>
          <c:smooth val="0"/>
        </c:ser>
        <c:axId val="51341913"/>
        <c:axId val="59424034"/>
      </c:scatterChart>
      <c:valAx>
        <c:axId val="51341913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Fréquences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24034"/>
        <c:crosses val="autoZero"/>
        <c:crossBetween val="midCat"/>
        <c:dispUnits/>
        <c:majorUnit val="1000"/>
      </c:valAx>
      <c:valAx>
        <c:axId val="5942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Déphasage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41913"/>
        <c:crosses val="autoZero"/>
        <c:crossBetween val="midCat"/>
        <c:dispUnits/>
        <c:majorUnit val="50"/>
        <c:min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FFFFCC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28575</xdr:rowOff>
    </xdr:from>
    <xdr:to>
      <xdr:col>4</xdr:col>
      <xdr:colOff>352425</xdr:colOff>
      <xdr:row>58</xdr:row>
      <xdr:rowOff>9525</xdr:rowOff>
    </xdr:to>
    <xdr:graphicFrame>
      <xdr:nvGraphicFramePr>
        <xdr:cNvPr id="1" name="Chart 52"/>
        <xdr:cNvGraphicFramePr/>
      </xdr:nvGraphicFramePr>
      <xdr:xfrm>
        <a:off x="0" y="7343775"/>
        <a:ext cx="3400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13</xdr:row>
      <xdr:rowOff>85725</xdr:rowOff>
    </xdr:from>
    <xdr:to>
      <xdr:col>2</xdr:col>
      <xdr:colOff>142875</xdr:colOff>
      <xdr:row>24</xdr:row>
      <xdr:rowOff>57150</xdr:rowOff>
    </xdr:to>
    <xdr:sp>
      <xdr:nvSpPr>
        <xdr:cNvPr id="2" name="AutoShape 1"/>
        <xdr:cNvSpPr>
          <a:spLocks/>
        </xdr:cNvSpPr>
      </xdr:nvSpPr>
      <xdr:spPr>
        <a:xfrm>
          <a:off x="1657350" y="2943225"/>
          <a:ext cx="952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13</xdr:row>
      <xdr:rowOff>76200</xdr:rowOff>
    </xdr:from>
    <xdr:to>
      <xdr:col>3</xdr:col>
      <xdr:colOff>476250</xdr:colOff>
      <xdr:row>13</xdr:row>
      <xdr:rowOff>76200</xdr:rowOff>
    </xdr:to>
    <xdr:sp>
      <xdr:nvSpPr>
        <xdr:cNvPr id="3" name="AutoShape 2"/>
        <xdr:cNvSpPr>
          <a:spLocks/>
        </xdr:cNvSpPr>
      </xdr:nvSpPr>
      <xdr:spPr>
        <a:xfrm>
          <a:off x="1676400" y="29337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17</xdr:row>
      <xdr:rowOff>57150</xdr:rowOff>
    </xdr:from>
    <xdr:to>
      <xdr:col>6</xdr:col>
      <xdr:colOff>657225</xdr:colOff>
      <xdr:row>20</xdr:row>
      <xdr:rowOff>114300</xdr:rowOff>
    </xdr:to>
    <xdr:sp>
      <xdr:nvSpPr>
        <xdr:cNvPr id="4" name="AutoShape 3"/>
        <xdr:cNvSpPr>
          <a:spLocks/>
        </xdr:cNvSpPr>
      </xdr:nvSpPr>
      <xdr:spPr>
        <a:xfrm rot="5356883">
          <a:off x="5019675" y="3562350"/>
          <a:ext cx="209550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95250</xdr:rowOff>
    </xdr:from>
    <xdr:to>
      <xdr:col>7</xdr:col>
      <xdr:colOff>66675</xdr:colOff>
      <xdr:row>18</xdr:row>
      <xdr:rowOff>133350</xdr:rowOff>
    </xdr:to>
    <xdr:sp>
      <xdr:nvSpPr>
        <xdr:cNvPr id="5" name="AutoShape 4"/>
        <xdr:cNvSpPr>
          <a:spLocks/>
        </xdr:cNvSpPr>
      </xdr:nvSpPr>
      <xdr:spPr>
        <a:xfrm rot="2700000" flipV="1">
          <a:off x="5391150" y="3762375"/>
          <a:ext cx="9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12</xdr:row>
      <xdr:rowOff>152400</xdr:rowOff>
    </xdr:from>
    <xdr:to>
      <xdr:col>5</xdr:col>
      <xdr:colOff>76200</xdr:colOff>
      <xdr:row>14</xdr:row>
      <xdr:rowOff>76200</xdr:rowOff>
    </xdr:to>
    <xdr:sp>
      <xdr:nvSpPr>
        <xdr:cNvPr id="6" name="AutoShape 5"/>
        <xdr:cNvSpPr>
          <a:spLocks/>
        </xdr:cNvSpPr>
      </xdr:nvSpPr>
      <xdr:spPr>
        <a:xfrm>
          <a:off x="3629025" y="2847975"/>
          <a:ext cx="257175" cy="247650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12</xdr:row>
      <xdr:rowOff>152400</xdr:rowOff>
    </xdr:from>
    <xdr:to>
      <xdr:col>5</xdr:col>
      <xdr:colOff>352425</xdr:colOff>
      <xdr:row>14</xdr:row>
      <xdr:rowOff>76200</xdr:rowOff>
    </xdr:to>
    <xdr:sp>
      <xdr:nvSpPr>
        <xdr:cNvPr id="7" name="AutoShape 6"/>
        <xdr:cNvSpPr>
          <a:spLocks/>
        </xdr:cNvSpPr>
      </xdr:nvSpPr>
      <xdr:spPr>
        <a:xfrm>
          <a:off x="3914775" y="2847975"/>
          <a:ext cx="247650" cy="247650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12</xdr:row>
      <xdr:rowOff>152400</xdr:rowOff>
    </xdr:from>
    <xdr:to>
      <xdr:col>5</xdr:col>
      <xdr:colOff>581025</xdr:colOff>
      <xdr:row>14</xdr:row>
      <xdr:rowOff>76200</xdr:rowOff>
    </xdr:to>
    <xdr:sp>
      <xdr:nvSpPr>
        <xdr:cNvPr id="8" name="AutoShape 7"/>
        <xdr:cNvSpPr>
          <a:spLocks/>
        </xdr:cNvSpPr>
      </xdr:nvSpPr>
      <xdr:spPr>
        <a:xfrm>
          <a:off x="4133850" y="2847975"/>
          <a:ext cx="257175" cy="247650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12</xdr:row>
      <xdr:rowOff>152400</xdr:rowOff>
    </xdr:from>
    <xdr:to>
      <xdr:col>6</xdr:col>
      <xdr:colOff>76200</xdr:colOff>
      <xdr:row>14</xdr:row>
      <xdr:rowOff>76200</xdr:rowOff>
    </xdr:to>
    <xdr:sp>
      <xdr:nvSpPr>
        <xdr:cNvPr id="9" name="AutoShape 8"/>
        <xdr:cNvSpPr>
          <a:spLocks/>
        </xdr:cNvSpPr>
      </xdr:nvSpPr>
      <xdr:spPr>
        <a:xfrm>
          <a:off x="4391025" y="2847975"/>
          <a:ext cx="257175" cy="247650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13</xdr:row>
      <xdr:rowOff>95250</xdr:rowOff>
    </xdr:from>
    <xdr:to>
      <xdr:col>6</xdr:col>
      <xdr:colOff>542925</xdr:colOff>
      <xdr:row>13</xdr:row>
      <xdr:rowOff>95250</xdr:rowOff>
    </xdr:to>
    <xdr:sp>
      <xdr:nvSpPr>
        <xdr:cNvPr id="10" name="AutoShape 9"/>
        <xdr:cNvSpPr>
          <a:spLocks/>
        </xdr:cNvSpPr>
      </xdr:nvSpPr>
      <xdr:spPr>
        <a:xfrm>
          <a:off x="4648200" y="2952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13</xdr:row>
      <xdr:rowOff>104775</xdr:rowOff>
    </xdr:from>
    <xdr:to>
      <xdr:col>6</xdr:col>
      <xdr:colOff>561975</xdr:colOff>
      <xdr:row>17</xdr:row>
      <xdr:rowOff>57150</xdr:rowOff>
    </xdr:to>
    <xdr:sp>
      <xdr:nvSpPr>
        <xdr:cNvPr id="11" name="AutoShape 11"/>
        <xdr:cNvSpPr>
          <a:spLocks/>
        </xdr:cNvSpPr>
      </xdr:nvSpPr>
      <xdr:spPr>
        <a:xfrm flipH="1">
          <a:off x="5133975" y="29622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20</xdr:row>
      <xdr:rowOff>123825</xdr:rowOff>
    </xdr:from>
    <xdr:to>
      <xdr:col>6</xdr:col>
      <xdr:colOff>571500</xdr:colOff>
      <xdr:row>24</xdr:row>
      <xdr:rowOff>19050</xdr:rowOff>
    </xdr:to>
    <xdr:sp>
      <xdr:nvSpPr>
        <xdr:cNvPr id="12" name="AutoShape 12"/>
        <xdr:cNvSpPr>
          <a:spLocks/>
        </xdr:cNvSpPr>
      </xdr:nvSpPr>
      <xdr:spPr>
        <a:xfrm flipH="1">
          <a:off x="5143500" y="42481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19050</xdr:rowOff>
    </xdr:from>
    <xdr:to>
      <xdr:col>6</xdr:col>
      <xdr:colOff>561975</xdr:colOff>
      <xdr:row>24</xdr:row>
      <xdr:rowOff>19050</xdr:rowOff>
    </xdr:to>
    <xdr:sp>
      <xdr:nvSpPr>
        <xdr:cNvPr id="13" name="AutoShape 13"/>
        <xdr:cNvSpPr>
          <a:spLocks/>
        </xdr:cNvSpPr>
      </xdr:nvSpPr>
      <xdr:spPr>
        <a:xfrm>
          <a:off x="1666875" y="4791075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17</xdr:row>
      <xdr:rowOff>28575</xdr:rowOff>
    </xdr:from>
    <xdr:to>
      <xdr:col>2</xdr:col>
      <xdr:colOff>485775</xdr:colOff>
      <xdr:row>20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1323975" y="3533775"/>
          <a:ext cx="685800" cy="704850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17</xdr:row>
      <xdr:rowOff>38100</xdr:rowOff>
    </xdr:from>
    <xdr:to>
      <xdr:col>2</xdr:col>
      <xdr:colOff>142875</xdr:colOff>
      <xdr:row>20</xdr:row>
      <xdr:rowOff>123825</xdr:rowOff>
    </xdr:to>
    <xdr:sp>
      <xdr:nvSpPr>
        <xdr:cNvPr id="15" name="AutoShape 15"/>
        <xdr:cNvSpPr>
          <a:spLocks/>
        </xdr:cNvSpPr>
      </xdr:nvSpPr>
      <xdr:spPr>
        <a:xfrm flipV="1">
          <a:off x="1666875" y="35433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11</xdr:row>
      <xdr:rowOff>47625</xdr:rowOff>
    </xdr:from>
    <xdr:to>
      <xdr:col>7</xdr:col>
      <xdr:colOff>276225</xdr:colOff>
      <xdr:row>13</xdr:row>
      <xdr:rowOff>104775</xdr:rowOff>
    </xdr:to>
    <xdr:sp>
      <xdr:nvSpPr>
        <xdr:cNvPr id="16" name="Line 20"/>
        <xdr:cNvSpPr>
          <a:spLocks/>
        </xdr:cNvSpPr>
      </xdr:nvSpPr>
      <xdr:spPr>
        <a:xfrm flipV="1">
          <a:off x="5143500" y="2581275"/>
          <a:ext cx="4667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11</xdr:row>
      <xdr:rowOff>28575</xdr:rowOff>
    </xdr:from>
    <xdr:to>
      <xdr:col>3</xdr:col>
      <xdr:colOff>504825</xdr:colOff>
      <xdr:row>15</xdr:row>
      <xdr:rowOff>76200</xdr:rowOff>
    </xdr:to>
    <xdr:sp>
      <xdr:nvSpPr>
        <xdr:cNvPr id="17" name="Line 21"/>
        <xdr:cNvSpPr>
          <a:spLocks/>
        </xdr:cNvSpPr>
      </xdr:nvSpPr>
      <xdr:spPr>
        <a:xfrm>
          <a:off x="2790825" y="256222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11</xdr:row>
      <xdr:rowOff>28575</xdr:rowOff>
    </xdr:from>
    <xdr:to>
      <xdr:col>3</xdr:col>
      <xdr:colOff>647700</xdr:colOff>
      <xdr:row>15</xdr:row>
      <xdr:rowOff>85725</xdr:rowOff>
    </xdr:to>
    <xdr:sp>
      <xdr:nvSpPr>
        <xdr:cNvPr id="18" name="Line 22"/>
        <xdr:cNvSpPr>
          <a:spLocks/>
        </xdr:cNvSpPr>
      </xdr:nvSpPr>
      <xdr:spPr>
        <a:xfrm flipH="1">
          <a:off x="2933700" y="25622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13</xdr:row>
      <xdr:rowOff>76200</xdr:rowOff>
    </xdr:from>
    <xdr:to>
      <xdr:col>4</xdr:col>
      <xdr:colOff>581025</xdr:colOff>
      <xdr:row>13</xdr:row>
      <xdr:rowOff>76200</xdr:rowOff>
    </xdr:to>
    <xdr:sp>
      <xdr:nvSpPr>
        <xdr:cNvPr id="19" name="Line 23"/>
        <xdr:cNvSpPr>
          <a:spLocks/>
        </xdr:cNvSpPr>
      </xdr:nvSpPr>
      <xdr:spPr>
        <a:xfrm flipH="1">
          <a:off x="2924175" y="29337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24</xdr:row>
      <xdr:rowOff>9525</xdr:rowOff>
    </xdr:from>
    <xdr:to>
      <xdr:col>7</xdr:col>
      <xdr:colOff>66675</xdr:colOff>
      <xdr:row>26</xdr:row>
      <xdr:rowOff>133350</xdr:rowOff>
    </xdr:to>
    <xdr:sp>
      <xdr:nvSpPr>
        <xdr:cNvPr id="20" name="Line 24"/>
        <xdr:cNvSpPr>
          <a:spLocks/>
        </xdr:cNvSpPr>
      </xdr:nvSpPr>
      <xdr:spPr>
        <a:xfrm>
          <a:off x="5143500" y="4781550"/>
          <a:ext cx="257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26</xdr:row>
      <xdr:rowOff>38100</xdr:rowOff>
    </xdr:from>
    <xdr:to>
      <xdr:col>7</xdr:col>
      <xdr:colOff>304800</xdr:colOff>
      <xdr:row>27</xdr:row>
      <xdr:rowOff>104775</xdr:rowOff>
    </xdr:to>
    <xdr:sp>
      <xdr:nvSpPr>
        <xdr:cNvPr id="21" name="Line 25"/>
        <xdr:cNvSpPr>
          <a:spLocks/>
        </xdr:cNvSpPr>
      </xdr:nvSpPr>
      <xdr:spPr>
        <a:xfrm flipH="1">
          <a:off x="5200650" y="5133975"/>
          <a:ext cx="4381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26</xdr:row>
      <xdr:rowOff>76200</xdr:rowOff>
    </xdr:from>
    <xdr:to>
      <xdr:col>7</xdr:col>
      <xdr:colOff>342900</xdr:colOff>
      <xdr:row>27</xdr:row>
      <xdr:rowOff>85725</xdr:rowOff>
    </xdr:to>
    <xdr:sp>
      <xdr:nvSpPr>
        <xdr:cNvPr id="22" name="Line 26"/>
        <xdr:cNvSpPr>
          <a:spLocks/>
        </xdr:cNvSpPr>
      </xdr:nvSpPr>
      <xdr:spPr>
        <a:xfrm>
          <a:off x="5572125" y="5172075"/>
          <a:ext cx="1047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27</xdr:row>
      <xdr:rowOff>0</xdr:rowOff>
    </xdr:from>
    <xdr:to>
      <xdr:col>7</xdr:col>
      <xdr:colOff>180975</xdr:colOff>
      <xdr:row>28</xdr:row>
      <xdr:rowOff>9525</xdr:rowOff>
    </xdr:to>
    <xdr:sp>
      <xdr:nvSpPr>
        <xdr:cNvPr id="23" name="Line 27"/>
        <xdr:cNvSpPr>
          <a:spLocks/>
        </xdr:cNvSpPr>
      </xdr:nvSpPr>
      <xdr:spPr>
        <a:xfrm>
          <a:off x="5410200" y="5267325"/>
          <a:ext cx="104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26</xdr:row>
      <xdr:rowOff>114300</xdr:rowOff>
    </xdr:from>
    <xdr:to>
      <xdr:col>7</xdr:col>
      <xdr:colOff>257175</xdr:colOff>
      <xdr:row>27</xdr:row>
      <xdr:rowOff>123825</xdr:rowOff>
    </xdr:to>
    <xdr:sp>
      <xdr:nvSpPr>
        <xdr:cNvPr id="24" name="Line 28"/>
        <xdr:cNvSpPr>
          <a:spLocks/>
        </xdr:cNvSpPr>
      </xdr:nvSpPr>
      <xdr:spPr>
        <a:xfrm>
          <a:off x="5486400" y="5210175"/>
          <a:ext cx="1047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47625</xdr:rowOff>
    </xdr:from>
    <xdr:to>
      <xdr:col>7</xdr:col>
      <xdr:colOff>104775</xdr:colOff>
      <xdr:row>28</xdr:row>
      <xdr:rowOff>57150</xdr:rowOff>
    </xdr:to>
    <xdr:sp>
      <xdr:nvSpPr>
        <xdr:cNvPr id="25" name="Line 29"/>
        <xdr:cNvSpPr>
          <a:spLocks/>
        </xdr:cNvSpPr>
      </xdr:nvSpPr>
      <xdr:spPr>
        <a:xfrm>
          <a:off x="5334000" y="5314950"/>
          <a:ext cx="104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695325</xdr:colOff>
      <xdr:row>27</xdr:row>
      <xdr:rowOff>85725</xdr:rowOff>
    </xdr:from>
    <xdr:to>
      <xdr:col>7</xdr:col>
      <xdr:colOff>38100</xdr:colOff>
      <xdr:row>28</xdr:row>
      <xdr:rowOff>95250</xdr:rowOff>
    </xdr:to>
    <xdr:sp>
      <xdr:nvSpPr>
        <xdr:cNvPr id="26" name="Line 30"/>
        <xdr:cNvSpPr>
          <a:spLocks/>
        </xdr:cNvSpPr>
      </xdr:nvSpPr>
      <xdr:spPr>
        <a:xfrm>
          <a:off x="5267325" y="5353050"/>
          <a:ext cx="104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37</xdr:row>
      <xdr:rowOff>133350</xdr:rowOff>
    </xdr:from>
    <xdr:to>
      <xdr:col>9</xdr:col>
      <xdr:colOff>333375</xdr:colOff>
      <xdr:row>57</xdr:row>
      <xdr:rowOff>152400</xdr:rowOff>
    </xdr:to>
    <xdr:graphicFrame>
      <xdr:nvGraphicFramePr>
        <xdr:cNvPr id="27" name="Chart 50"/>
        <xdr:cNvGraphicFramePr/>
      </xdr:nvGraphicFramePr>
      <xdr:xfrm>
        <a:off x="3419475" y="7286625"/>
        <a:ext cx="37719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457200</xdr:colOff>
      <xdr:row>12</xdr:row>
      <xdr:rowOff>57150</xdr:rowOff>
    </xdr:from>
    <xdr:to>
      <xdr:col>2</xdr:col>
      <xdr:colOff>123825</xdr:colOff>
      <xdr:row>13</xdr:row>
      <xdr:rowOff>85725</xdr:rowOff>
    </xdr:to>
    <xdr:sp>
      <xdr:nvSpPr>
        <xdr:cNvPr id="28" name="Line 53"/>
        <xdr:cNvSpPr>
          <a:spLocks/>
        </xdr:cNvSpPr>
      </xdr:nvSpPr>
      <xdr:spPr>
        <a:xfrm flipH="1" flipV="1">
          <a:off x="1219200" y="2752725"/>
          <a:ext cx="428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19050</xdr:rowOff>
    </xdr:from>
    <xdr:to>
      <xdr:col>7</xdr:col>
      <xdr:colOff>9525</xdr:colOff>
      <xdr:row>22</xdr:row>
      <xdr:rowOff>9525</xdr:rowOff>
    </xdr:to>
    <xdr:sp>
      <xdr:nvSpPr>
        <xdr:cNvPr id="29" name="Line 54"/>
        <xdr:cNvSpPr>
          <a:spLocks/>
        </xdr:cNvSpPr>
      </xdr:nvSpPr>
      <xdr:spPr>
        <a:xfrm flipV="1">
          <a:off x="5343525" y="320040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9525</xdr:rowOff>
    </xdr:from>
    <xdr:to>
      <xdr:col>4</xdr:col>
      <xdr:colOff>571500</xdr:colOff>
      <xdr:row>24</xdr:row>
      <xdr:rowOff>9525</xdr:rowOff>
    </xdr:to>
    <xdr:sp>
      <xdr:nvSpPr>
        <xdr:cNvPr id="30" name="Line 55"/>
        <xdr:cNvSpPr>
          <a:spLocks/>
        </xdr:cNvSpPr>
      </xdr:nvSpPr>
      <xdr:spPr>
        <a:xfrm flipH="1" flipV="1">
          <a:off x="3038475" y="47815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64</xdr:row>
      <xdr:rowOff>9525</xdr:rowOff>
    </xdr:from>
    <xdr:to>
      <xdr:col>8</xdr:col>
      <xdr:colOff>581025</xdr:colOff>
      <xdr:row>81</xdr:row>
      <xdr:rowOff>9525</xdr:rowOff>
    </xdr:to>
    <xdr:graphicFrame>
      <xdr:nvGraphicFramePr>
        <xdr:cNvPr id="31" name="Chart 56"/>
        <xdr:cNvGraphicFramePr/>
      </xdr:nvGraphicFramePr>
      <xdr:xfrm>
        <a:off x="1352550" y="11991975"/>
        <a:ext cx="5324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47625</xdr:colOff>
      <xdr:row>84</xdr:row>
      <xdr:rowOff>28575</xdr:rowOff>
    </xdr:from>
    <xdr:to>
      <xdr:col>7</xdr:col>
      <xdr:colOff>752475</xdr:colOff>
      <xdr:row>102</xdr:row>
      <xdr:rowOff>0</xdr:rowOff>
    </xdr:to>
    <xdr:graphicFrame>
      <xdr:nvGraphicFramePr>
        <xdr:cNvPr id="32" name="Chart 61"/>
        <xdr:cNvGraphicFramePr/>
      </xdr:nvGraphicFramePr>
      <xdr:xfrm>
        <a:off x="1571625" y="15478125"/>
        <a:ext cx="4514850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S362"/>
  <sheetViews>
    <sheetView tabSelected="1" workbookViewId="0" topLeftCell="A31">
      <selection activeCell="G31" sqref="G31"/>
    </sheetView>
  </sheetViews>
  <sheetFormatPr defaultColWidth="11.421875" defaultRowHeight="12.75"/>
  <cols>
    <col min="35" max="35" width="12.00390625" style="0" bestFit="1" customWidth="1"/>
  </cols>
  <sheetData>
    <row r="1" spans="1:4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 t="s">
        <v>2</v>
      </c>
      <c r="AB1" s="25" t="s">
        <v>16</v>
      </c>
      <c r="AC1" s="25" t="s">
        <v>17</v>
      </c>
      <c r="AD1" s="26" t="s">
        <v>18</v>
      </c>
      <c r="AE1" s="26" t="s">
        <v>20</v>
      </c>
      <c r="AF1" s="26" t="s">
        <v>33</v>
      </c>
      <c r="AG1" s="26" t="s">
        <v>4</v>
      </c>
      <c r="AH1" s="25"/>
      <c r="AI1" s="25"/>
      <c r="AJ1" s="25" t="s">
        <v>36</v>
      </c>
      <c r="AK1" s="25" t="s">
        <v>37</v>
      </c>
      <c r="AL1" s="25" t="s">
        <v>12</v>
      </c>
      <c r="AM1" s="25" t="s">
        <v>13</v>
      </c>
      <c r="AN1" s="25" t="s">
        <v>35</v>
      </c>
      <c r="AO1" s="25" t="s">
        <v>38</v>
      </c>
      <c r="AP1" s="25" t="s">
        <v>40</v>
      </c>
      <c r="AQ1" s="25" t="s">
        <v>41</v>
      </c>
      <c r="AR1" s="25" t="s">
        <v>42</v>
      </c>
      <c r="AS1" s="25"/>
    </row>
    <row r="2" spans="1:45" ht="30.75" thickBot="1">
      <c r="A2" s="1"/>
      <c r="B2" s="1"/>
      <c r="C2" s="19" t="s">
        <v>45</v>
      </c>
      <c r="D2" s="20"/>
      <c r="E2" s="21"/>
      <c r="F2" s="18"/>
      <c r="G2" s="17"/>
      <c r="H2" s="17"/>
      <c r="I2" s="2"/>
      <c r="J2" s="2"/>
      <c r="K2" s="2"/>
      <c r="L2" s="1"/>
      <c r="M2" s="1"/>
      <c r="N2" s="1"/>
      <c r="O2" s="1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>
        <v>0</v>
      </c>
      <c r="AB2" s="25">
        <f>$AI$6/100*AA2</f>
        <v>0</v>
      </c>
      <c r="AC2" s="25">
        <f>SIN($AI$7*AB2)</f>
        <v>0</v>
      </c>
      <c r="AD2" s="25">
        <f>10*SQRT(2)*AC2</f>
        <v>0</v>
      </c>
      <c r="AE2" s="25">
        <f>SIN((AB2*$AI$7)+$AI$22)</f>
        <v>-0.8913588217496753</v>
      </c>
      <c r="AF2" s="25">
        <v>0</v>
      </c>
      <c r="AG2" s="25">
        <f>2*3.14*AF2</f>
        <v>0</v>
      </c>
      <c r="AH2" s="25"/>
      <c r="AI2" s="25"/>
      <c r="AJ2" s="25">
        <f>$D$30*AG2</f>
        <v>0</v>
      </c>
      <c r="AK2" s="25">
        <f>AG2*$D$31</f>
        <v>0</v>
      </c>
      <c r="AL2" s="25" t="e">
        <f>1/AK2</f>
        <v>#DIV/0!</v>
      </c>
      <c r="AM2" s="25" t="e">
        <f>AJ2-AL2</f>
        <v>#DIV/0!</v>
      </c>
      <c r="AN2" s="25" t="e">
        <f>SQRT($AI$14+POWER(AM2,2))</f>
        <v>#DIV/0!</v>
      </c>
      <c r="AO2" s="25" t="e">
        <f>$G$31/AN2</f>
        <v>#DIV/0!</v>
      </c>
      <c r="AP2" s="25" t="e">
        <f>AM2/$G$30</f>
        <v>#DIV/0!</v>
      </c>
      <c r="AQ2" s="25" t="e">
        <f>ATAN(AP2)</f>
        <v>#DIV/0!</v>
      </c>
      <c r="AR2" s="25" t="e">
        <f>57.295779*AQ2</f>
        <v>#DIV/0!</v>
      </c>
      <c r="AS2" s="25"/>
    </row>
    <row r="3" spans="1:45" ht="12.75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>
        <f>AA2+1</f>
        <v>1</v>
      </c>
      <c r="AB3" s="25">
        <f aca="true" t="shared" si="0" ref="AB3:AB66">$AI$6/100*AA3</f>
        <v>6.5963060686015825E-06</v>
      </c>
      <c r="AC3" s="25">
        <f aca="true" t="shared" si="1" ref="AC3:AC66">SIN($AI$7*AB3)</f>
        <v>0.06275872928042973</v>
      </c>
      <c r="AD3" s="25">
        <f aca="true" t="shared" si="2" ref="AD3:AD66">10*SQRT(2)*AC3</f>
        <v>0.8875424610568521</v>
      </c>
      <c r="AE3" s="25">
        <f aca="true" t="shared" si="3" ref="AE3:AE66">SIN((AB3*$AI$7)+$AI$22)</f>
        <v>-0.861153278694841</v>
      </c>
      <c r="AF3" s="25">
        <f>AF2+40</f>
        <v>40</v>
      </c>
      <c r="AG3" s="25">
        <f aca="true" t="shared" si="4" ref="AG3:AG66">2*3.14*AF3</f>
        <v>251.20000000000002</v>
      </c>
      <c r="AH3" s="25"/>
      <c r="AI3" s="25"/>
      <c r="AJ3" s="25">
        <f aca="true" t="shared" si="5" ref="AJ3:AJ66">$D$30*AG3</f>
        <v>25.120000000000005</v>
      </c>
      <c r="AK3" s="25">
        <f aca="true" t="shared" si="6" ref="AK3:AK66">AG3*$D$31</f>
        <v>2.512E-05</v>
      </c>
      <c r="AL3" s="25">
        <f aca="true" t="shared" si="7" ref="AL3:AL66">1/AK3</f>
        <v>39808.91719745223</v>
      </c>
      <c r="AM3" s="25">
        <f aca="true" t="shared" si="8" ref="AM3:AM66">AJ3-AL3</f>
        <v>-39783.79719745223</v>
      </c>
      <c r="AN3" s="25">
        <f aca="true" t="shared" si="9" ref="AN3:AN66">SQRT($AI$14+POWER(AM3,2))</f>
        <v>39783.82861726618</v>
      </c>
      <c r="AO3" s="25">
        <f aca="true" t="shared" si="10" ref="AO3:AO66">$G$31/AN3</f>
        <v>0.00025135841238919877</v>
      </c>
      <c r="AP3" s="25">
        <f aca="true" t="shared" si="11" ref="AP3:AP66">AM3/$G$30</f>
        <v>-795.6759439490446</v>
      </c>
      <c r="AQ3" s="25">
        <f aca="true" t="shared" si="12" ref="AQ3:AQ66">ATAN(AP3)</f>
        <v>-1.5695395344020944</v>
      </c>
      <c r="AR3" s="25">
        <f aca="true" t="shared" si="13" ref="AR3:AR66">57.295779*AQ3</f>
        <v>-89.9279902948653</v>
      </c>
      <c r="AS3" s="25"/>
    </row>
    <row r="4" spans="1:4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>
        <f aca="true" t="shared" si="14" ref="AA4:AA67">AA3+1</f>
        <v>2</v>
      </c>
      <c r="AB4" s="25">
        <f t="shared" si="0"/>
        <v>1.3192612137203165E-05</v>
      </c>
      <c r="AC4" s="25">
        <f t="shared" si="1"/>
        <v>0.12527002950839483</v>
      </c>
      <c r="AD4" s="25">
        <f t="shared" si="2"/>
        <v>1.771585746896498</v>
      </c>
      <c r="AE4" s="25">
        <f t="shared" si="3"/>
        <v>-0.8275526009357623</v>
      </c>
      <c r="AF4" s="25">
        <f aca="true" t="shared" si="15" ref="AF4:AF67">AF3+40</f>
        <v>80</v>
      </c>
      <c r="AG4" s="25">
        <f t="shared" si="4"/>
        <v>502.40000000000003</v>
      </c>
      <c r="AH4" s="25"/>
      <c r="AI4" s="25"/>
      <c r="AJ4" s="25">
        <f t="shared" si="5"/>
        <v>50.24000000000001</v>
      </c>
      <c r="AK4" s="25">
        <f t="shared" si="6"/>
        <v>5.024E-05</v>
      </c>
      <c r="AL4" s="25">
        <f t="shared" si="7"/>
        <v>19904.458598726116</v>
      </c>
      <c r="AM4" s="25">
        <f t="shared" si="8"/>
        <v>-19854.218598726115</v>
      </c>
      <c r="AN4" s="25">
        <f t="shared" si="9"/>
        <v>19854.281557538212</v>
      </c>
      <c r="AO4" s="25">
        <f t="shared" si="10"/>
        <v>0.000503669698196822</v>
      </c>
      <c r="AP4" s="25">
        <f t="shared" si="11"/>
        <v>-397.0843719745223</v>
      </c>
      <c r="AQ4" s="25">
        <f t="shared" si="12"/>
        <v>-1.5682779756419774</v>
      </c>
      <c r="AR4" s="25">
        <f t="shared" si="13"/>
        <v>-89.85570830295012</v>
      </c>
      <c r="AS4" s="25"/>
    </row>
    <row r="5" spans="1:4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>
        <f t="shared" si="14"/>
        <v>3</v>
      </c>
      <c r="AB5" s="25">
        <f t="shared" si="0"/>
        <v>1.9788918205804746E-05</v>
      </c>
      <c r="AC5" s="25">
        <f t="shared" si="1"/>
        <v>0.18728744713136036</v>
      </c>
      <c r="AD5" s="25">
        <f t="shared" si="2"/>
        <v>2.6486444779540386</v>
      </c>
      <c r="AE5" s="25">
        <f t="shared" si="3"/>
        <v>-0.7906892606234119</v>
      </c>
      <c r="AF5" s="25">
        <f t="shared" si="15"/>
        <v>120</v>
      </c>
      <c r="AG5" s="25">
        <f t="shared" si="4"/>
        <v>753.6</v>
      </c>
      <c r="AH5" s="26"/>
      <c r="AI5" s="26"/>
      <c r="AJ5" s="25">
        <f t="shared" si="5"/>
        <v>75.36</v>
      </c>
      <c r="AK5" s="25">
        <f t="shared" si="6"/>
        <v>7.536E-05</v>
      </c>
      <c r="AL5" s="25">
        <f t="shared" si="7"/>
        <v>13269.63906581741</v>
      </c>
      <c r="AM5" s="25">
        <f t="shared" si="8"/>
        <v>-13194.279065817409</v>
      </c>
      <c r="AN5" s="25">
        <f t="shared" si="9"/>
        <v>13194.373803506838</v>
      </c>
      <c r="AO5" s="25">
        <f t="shared" si="10"/>
        <v>0.0007578987945105945</v>
      </c>
      <c r="AP5" s="25">
        <f t="shared" si="11"/>
        <v>-263.8855813163482</v>
      </c>
      <c r="AQ5" s="25">
        <f t="shared" si="12"/>
        <v>-1.5670068237525956</v>
      </c>
      <c r="AR5" s="25">
        <f t="shared" si="13"/>
        <v>-89.78287666522067</v>
      </c>
      <c r="AS5" s="25"/>
    </row>
    <row r="6" spans="1:45" ht="30">
      <c r="A6" s="1"/>
      <c r="B6" s="2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>
        <f t="shared" si="14"/>
        <v>4</v>
      </c>
      <c r="AB6" s="25">
        <f t="shared" si="0"/>
        <v>2.638522427440633E-05</v>
      </c>
      <c r="AC6" s="25">
        <f t="shared" si="1"/>
        <v>0.24856647575069965</v>
      </c>
      <c r="AD6" s="25">
        <f t="shared" si="2"/>
        <v>3.515260811579225</v>
      </c>
      <c r="AE6" s="25">
        <f t="shared" si="3"/>
        <v>-0.7507085930994823</v>
      </c>
      <c r="AF6" s="25">
        <f t="shared" si="15"/>
        <v>160</v>
      </c>
      <c r="AG6" s="25">
        <f t="shared" si="4"/>
        <v>1004.8000000000001</v>
      </c>
      <c r="AH6" s="26" t="s">
        <v>3</v>
      </c>
      <c r="AI6" s="26">
        <f>1/C36</f>
        <v>0.0006596306068601583</v>
      </c>
      <c r="AJ6" s="25">
        <f t="shared" si="5"/>
        <v>100.48000000000002</v>
      </c>
      <c r="AK6" s="25">
        <f t="shared" si="6"/>
        <v>0.00010048</v>
      </c>
      <c r="AL6" s="25">
        <f t="shared" si="7"/>
        <v>9952.229299363058</v>
      </c>
      <c r="AM6" s="25">
        <f t="shared" si="8"/>
        <v>-9851.749299363059</v>
      </c>
      <c r="AN6" s="25">
        <f t="shared" si="9"/>
        <v>9851.876179566028</v>
      </c>
      <c r="AO6" s="25">
        <f t="shared" si="10"/>
        <v>0.0010150350875035557</v>
      </c>
      <c r="AP6" s="25">
        <f t="shared" si="11"/>
        <v>-197.03498598726117</v>
      </c>
      <c r="AQ6" s="25">
        <f t="shared" si="12"/>
        <v>-1.5657211295699007</v>
      </c>
      <c r="AR6" s="25">
        <f t="shared" si="13"/>
        <v>-89.7092118154674</v>
      </c>
      <c r="AS6" s="25"/>
    </row>
    <row r="7" spans="1:45" ht="12.75">
      <c r="A7" s="1"/>
      <c r="B7" s="2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>
        <f t="shared" si="14"/>
        <v>5</v>
      </c>
      <c r="AB7" s="25">
        <f t="shared" si="0"/>
        <v>3.2981530343007914E-05</v>
      </c>
      <c r="AC7" s="25">
        <f t="shared" si="1"/>
        <v>0.30886552009893214</v>
      </c>
      <c r="AD7" s="25">
        <f t="shared" si="2"/>
        <v>4.368018074733296</v>
      </c>
      <c r="AE7" s="25">
        <f t="shared" si="3"/>
        <v>-0.7077682239054047</v>
      </c>
      <c r="AF7" s="25">
        <f t="shared" si="15"/>
        <v>200</v>
      </c>
      <c r="AG7" s="25">
        <f t="shared" si="4"/>
        <v>1256</v>
      </c>
      <c r="AH7" s="26" t="s">
        <v>4</v>
      </c>
      <c r="AI7" s="26">
        <f>2*3.14*C36</f>
        <v>9520.48</v>
      </c>
      <c r="AJ7" s="25">
        <f t="shared" si="5"/>
        <v>125.60000000000001</v>
      </c>
      <c r="AK7" s="25">
        <f t="shared" si="6"/>
        <v>0.0001256</v>
      </c>
      <c r="AL7" s="25">
        <f t="shared" si="7"/>
        <v>7961.783439490447</v>
      </c>
      <c r="AM7" s="25">
        <f t="shared" si="8"/>
        <v>-7836.183439490446</v>
      </c>
      <c r="AN7" s="25">
        <f t="shared" si="9"/>
        <v>7836.342954295985</v>
      </c>
      <c r="AO7" s="25">
        <f t="shared" si="10"/>
        <v>0.0012761054561194096</v>
      </c>
      <c r="AP7" s="25">
        <f t="shared" si="11"/>
        <v>-156.72366878980893</v>
      </c>
      <c r="AQ7" s="25">
        <f t="shared" si="12"/>
        <v>-1.5644157562204288</v>
      </c>
      <c r="AR7" s="25">
        <f t="shared" si="13"/>
        <v>-89.63441943252357</v>
      </c>
      <c r="AS7" s="25"/>
    </row>
    <row r="8" spans="1:4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t="shared" si="14"/>
        <v>6</v>
      </c>
      <c r="AB8" s="25">
        <f t="shared" si="0"/>
        <v>3.957783641160949E-05</v>
      </c>
      <c r="AC8" s="25">
        <f t="shared" si="1"/>
        <v>0.36794684853969944</v>
      </c>
      <c r="AD8" s="25">
        <f t="shared" si="2"/>
        <v>5.20355423437282</v>
      </c>
      <c r="AE8" s="25">
        <f t="shared" si="3"/>
        <v>-0.6620374473367135</v>
      </c>
      <c r="AF8" s="25">
        <f t="shared" si="15"/>
        <v>240</v>
      </c>
      <c r="AG8" s="25">
        <f t="shared" si="4"/>
        <v>1507.2</v>
      </c>
      <c r="AH8" s="25"/>
      <c r="AI8" s="25"/>
      <c r="AJ8" s="25">
        <f t="shared" si="5"/>
        <v>150.72</v>
      </c>
      <c r="AK8" s="25">
        <f t="shared" si="6"/>
        <v>0.00015072</v>
      </c>
      <c r="AL8" s="25">
        <f t="shared" si="7"/>
        <v>6634.819532908705</v>
      </c>
      <c r="AM8" s="25">
        <f t="shared" si="8"/>
        <v>-6484.0995329087045</v>
      </c>
      <c r="AN8" s="25">
        <f t="shared" si="9"/>
        <v>6484.292309316946</v>
      </c>
      <c r="AO8" s="25">
        <f t="shared" si="10"/>
        <v>0.0015421883411442627</v>
      </c>
      <c r="AP8" s="25">
        <f t="shared" si="11"/>
        <v>-129.6819906581741</v>
      </c>
      <c r="AQ8" s="25">
        <f t="shared" si="12"/>
        <v>-1.5630853086734693</v>
      </c>
      <c r="AR8" s="25">
        <f t="shared" si="13"/>
        <v>-89.55819040390189</v>
      </c>
      <c r="AS8" s="25"/>
    </row>
    <row r="9" spans="1:4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14"/>
        <v>7</v>
      </c>
      <c r="AB9" s="25">
        <f t="shared" si="0"/>
        <v>4.6174142480211076E-05</v>
      </c>
      <c r="AC9" s="25">
        <f t="shared" si="1"/>
        <v>0.4255775303352055</v>
      </c>
      <c r="AD9" s="25">
        <f t="shared" si="2"/>
        <v>6.018575152412949</v>
      </c>
      <c r="AE9" s="25">
        <f t="shared" si="3"/>
        <v>-0.6136965589928353</v>
      </c>
      <c r="AF9" s="25">
        <f t="shared" si="15"/>
        <v>280</v>
      </c>
      <c r="AG9" s="25">
        <f t="shared" si="4"/>
        <v>1758.4</v>
      </c>
      <c r="AH9" s="25"/>
      <c r="AI9" s="25"/>
      <c r="AJ9" s="25">
        <f t="shared" si="5"/>
        <v>175.84000000000003</v>
      </c>
      <c r="AK9" s="25">
        <f t="shared" si="6"/>
        <v>0.00017584</v>
      </c>
      <c r="AL9" s="25">
        <f t="shared" si="7"/>
        <v>5686.988171064604</v>
      </c>
      <c r="AM9" s="25">
        <f t="shared" si="8"/>
        <v>-5511.148171064604</v>
      </c>
      <c r="AN9" s="25">
        <f t="shared" si="9"/>
        <v>5511.374979388422</v>
      </c>
      <c r="AO9" s="25">
        <f t="shared" si="10"/>
        <v>0.0018144292553851353</v>
      </c>
      <c r="AP9" s="25">
        <f t="shared" si="11"/>
        <v>-110.22296342129208</v>
      </c>
      <c r="AQ9" s="25">
        <f t="shared" si="12"/>
        <v>-1.561724056067952</v>
      </c>
      <c r="AR9" s="25">
        <f t="shared" si="13"/>
        <v>-89.48019637545299</v>
      </c>
      <c r="AS9" s="25"/>
    </row>
    <row r="10" spans="1:45" ht="30.75" thickBot="1">
      <c r="A10" s="1"/>
      <c r="B10" s="3" t="s">
        <v>0</v>
      </c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14"/>
        <v>8</v>
      </c>
      <c r="AB10" s="25">
        <f t="shared" si="0"/>
        <v>5.277044854881266E-05</v>
      </c>
      <c r="AC10" s="25">
        <f t="shared" si="1"/>
        <v>0.48153035398590177</v>
      </c>
      <c r="AD10" s="25">
        <f t="shared" si="2"/>
        <v>6.809867573011797</v>
      </c>
      <c r="AE10" s="25">
        <f t="shared" si="3"/>
        <v>-0.5629361449537523</v>
      </c>
      <c r="AF10" s="25">
        <f t="shared" si="15"/>
        <v>320</v>
      </c>
      <c r="AG10" s="25">
        <f t="shared" si="4"/>
        <v>2009.6000000000001</v>
      </c>
      <c r="AH10" s="26" t="s">
        <v>7</v>
      </c>
      <c r="AI10" s="25"/>
      <c r="AJ10" s="25">
        <f t="shared" si="5"/>
        <v>200.96000000000004</v>
      </c>
      <c r="AK10" s="25">
        <f t="shared" si="6"/>
        <v>0.00020096</v>
      </c>
      <c r="AL10" s="25">
        <f t="shared" si="7"/>
        <v>4976.114649681529</v>
      </c>
      <c r="AM10" s="25">
        <f t="shared" si="8"/>
        <v>-4775.154649681529</v>
      </c>
      <c r="AN10" s="25">
        <f t="shared" si="9"/>
        <v>4775.416414133444</v>
      </c>
      <c r="AO10" s="25">
        <f t="shared" si="10"/>
        <v>0.0020940582208503838</v>
      </c>
      <c r="AP10" s="25">
        <f t="shared" si="11"/>
        <v>-95.50309299363057</v>
      </c>
      <c r="AQ10" s="25">
        <f t="shared" si="12"/>
        <v>-1.5603258443767802</v>
      </c>
      <c r="AR10" s="25">
        <f t="shared" si="13"/>
        <v>-89.4000847474004</v>
      </c>
      <c r="AS10" s="25"/>
    </row>
    <row r="11" spans="1:45" ht="18">
      <c r="A11" s="1"/>
      <c r="B11" s="1"/>
      <c r="C11" s="2"/>
      <c r="D11" s="1"/>
      <c r="E11" s="1"/>
      <c r="F11" s="1"/>
      <c r="G11" s="1"/>
      <c r="H11" s="5" t="s">
        <v>29</v>
      </c>
      <c r="I11" s="1"/>
      <c r="J11" s="1"/>
      <c r="K11" s="1"/>
      <c r="L11" s="1"/>
      <c r="M11" s="1"/>
      <c r="N11" s="1"/>
      <c r="O11" s="1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14"/>
        <v>9</v>
      </c>
      <c r="AB11" s="25">
        <f t="shared" si="0"/>
        <v>5.9366754617414245E-05</v>
      </c>
      <c r="AC11" s="25">
        <f t="shared" si="1"/>
        <v>0.5355847230218256</v>
      </c>
      <c r="AD11" s="25">
        <f t="shared" si="2"/>
        <v>7.5743117909730335</v>
      </c>
      <c r="AE11" s="25">
        <f t="shared" si="3"/>
        <v>-0.5099563303859936</v>
      </c>
      <c r="AF11" s="25">
        <f t="shared" si="15"/>
        <v>360</v>
      </c>
      <c r="AG11" s="25">
        <f t="shared" si="4"/>
        <v>2260.8</v>
      </c>
      <c r="AH11" s="26" t="s">
        <v>8</v>
      </c>
      <c r="AI11" s="25">
        <f>D30*AI7</f>
        <v>952.048</v>
      </c>
      <c r="AJ11" s="25">
        <f t="shared" si="5"/>
        <v>226.08000000000004</v>
      </c>
      <c r="AK11" s="25">
        <f t="shared" si="6"/>
        <v>0.00022608</v>
      </c>
      <c r="AL11" s="25">
        <f t="shared" si="7"/>
        <v>4423.2130219391365</v>
      </c>
      <c r="AM11" s="25">
        <f t="shared" si="8"/>
        <v>-4197.133021939137</v>
      </c>
      <c r="AN11" s="25">
        <f t="shared" si="9"/>
        <v>4197.4308337186385</v>
      </c>
      <c r="AO11" s="25">
        <f t="shared" si="10"/>
        <v>0.002382409715883437</v>
      </c>
      <c r="AP11" s="25">
        <f t="shared" si="11"/>
        <v>-83.94266043878274</v>
      </c>
      <c r="AQ11" s="25">
        <f t="shared" si="12"/>
        <v>-1.5588839964836925</v>
      </c>
      <c r="AR11" s="25">
        <f t="shared" si="13"/>
        <v>-89.31747294916643</v>
      </c>
      <c r="AS11" s="25"/>
    </row>
    <row r="12" spans="1:45" ht="12.75">
      <c r="A12" s="1"/>
      <c r="B12" s="6" t="s">
        <v>28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14"/>
        <v>10</v>
      </c>
      <c r="AB12" s="25">
        <f t="shared" si="0"/>
        <v>6.596306068601583E-05</v>
      </c>
      <c r="AC12" s="25">
        <f t="shared" si="1"/>
        <v>0.5875275257138919</v>
      </c>
      <c r="AD12" s="25">
        <f t="shared" si="2"/>
        <v>8.308893951320933</v>
      </c>
      <c r="AE12" s="25">
        <f t="shared" si="3"/>
        <v>-0.4549659905403578</v>
      </c>
      <c r="AF12" s="25">
        <f t="shared" si="15"/>
        <v>400</v>
      </c>
      <c r="AG12" s="25">
        <f t="shared" si="4"/>
        <v>2512</v>
      </c>
      <c r="AH12" s="25" t="s">
        <v>12</v>
      </c>
      <c r="AI12" s="25">
        <f>1/(D31*AI7)</f>
        <v>1050.3672083760484</v>
      </c>
      <c r="AJ12" s="25">
        <f t="shared" si="5"/>
        <v>251.20000000000002</v>
      </c>
      <c r="AK12" s="25">
        <f t="shared" si="6"/>
        <v>0.0002512</v>
      </c>
      <c r="AL12" s="25">
        <f t="shared" si="7"/>
        <v>3980.8917197452233</v>
      </c>
      <c r="AM12" s="25">
        <f t="shared" si="8"/>
        <v>-3729.6917197452235</v>
      </c>
      <c r="AN12" s="25">
        <f t="shared" si="9"/>
        <v>3730.026853031501</v>
      </c>
      <c r="AO12" s="25">
        <f t="shared" si="10"/>
        <v>0.0026809458467766016</v>
      </c>
      <c r="AP12" s="25">
        <f t="shared" si="11"/>
        <v>-74.59383439490448</v>
      </c>
      <c r="AQ12" s="25">
        <f t="shared" si="12"/>
        <v>-1.5573911960864761</v>
      </c>
      <c r="AR12" s="25">
        <f t="shared" si="13"/>
        <v>-89.2319417875164</v>
      </c>
      <c r="AS12" s="25"/>
    </row>
    <row r="13" spans="1:4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14"/>
        <v>11</v>
      </c>
      <c r="AB13" s="25">
        <f t="shared" si="0"/>
        <v>7.25593667546174E-05</v>
      </c>
      <c r="AC13" s="25">
        <f t="shared" si="1"/>
        <v>0.637153975276265</v>
      </c>
      <c r="AD13" s="25">
        <f t="shared" si="2"/>
        <v>9.010717931556258</v>
      </c>
      <c r="AE13" s="25">
        <f t="shared" si="3"/>
        <v>-0.39818192725204354</v>
      </c>
      <c r="AF13" s="25">
        <f t="shared" si="15"/>
        <v>440</v>
      </c>
      <c r="AG13" s="25">
        <f t="shared" si="4"/>
        <v>2763.2000000000003</v>
      </c>
      <c r="AH13" s="25" t="s">
        <v>13</v>
      </c>
      <c r="AI13" s="25">
        <f>AI11-AI12</f>
        <v>-98.31920837604844</v>
      </c>
      <c r="AJ13" s="25">
        <f t="shared" si="5"/>
        <v>276.32000000000005</v>
      </c>
      <c r="AK13" s="25">
        <f t="shared" si="6"/>
        <v>0.00027632000000000004</v>
      </c>
      <c r="AL13" s="25">
        <f t="shared" si="7"/>
        <v>3618.992472495657</v>
      </c>
      <c r="AM13" s="25">
        <f t="shared" si="8"/>
        <v>-3342.6724724956566</v>
      </c>
      <c r="AN13" s="25">
        <f t="shared" si="9"/>
        <v>3343.046403862834</v>
      </c>
      <c r="AO13" s="25">
        <f t="shared" si="10"/>
        <v>0.0029912836353229106</v>
      </c>
      <c r="AP13" s="25">
        <f t="shared" si="11"/>
        <v>-66.85344944991313</v>
      </c>
      <c r="AQ13" s="25">
        <f t="shared" si="12"/>
        <v>-1.5558393509508677</v>
      </c>
      <c r="AR13" s="25">
        <f t="shared" si="13"/>
        <v>-89.14302761158436</v>
      </c>
      <c r="AS13" s="25"/>
    </row>
    <row r="14" spans="1:4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14"/>
        <v>12</v>
      </c>
      <c r="AB14" s="25">
        <f t="shared" si="0"/>
        <v>7.915567282321898E-05</v>
      </c>
      <c r="AC14" s="25">
        <f t="shared" si="1"/>
        <v>0.6842684172472763</v>
      </c>
      <c r="AD14" s="25">
        <f t="shared" si="2"/>
        <v>9.6770167597467</v>
      </c>
      <c r="AE14" s="25">
        <f t="shared" si="3"/>
        <v>-0.3398280141898709</v>
      </c>
      <c r="AF14" s="25">
        <f t="shared" si="15"/>
        <v>480</v>
      </c>
      <c r="AG14" s="25">
        <f t="shared" si="4"/>
        <v>3014.4</v>
      </c>
      <c r="AH14" s="25" t="s">
        <v>14</v>
      </c>
      <c r="AI14" s="25">
        <f>POWER(G30,2)</f>
        <v>2500</v>
      </c>
      <c r="AJ14" s="25">
        <f t="shared" si="5"/>
        <v>301.44</v>
      </c>
      <c r="AK14" s="25">
        <f t="shared" si="6"/>
        <v>0.00030144</v>
      </c>
      <c r="AL14" s="25">
        <f t="shared" si="7"/>
        <v>3317.4097664543524</v>
      </c>
      <c r="AM14" s="25">
        <f t="shared" si="8"/>
        <v>-3015.9697664543523</v>
      </c>
      <c r="AN14" s="25">
        <f t="shared" si="9"/>
        <v>3016.384198368424</v>
      </c>
      <c r="AO14" s="25">
        <f t="shared" si="10"/>
        <v>0.0033152275513872024</v>
      </c>
      <c r="AP14" s="25">
        <f t="shared" si="11"/>
        <v>-60.319395329087044</v>
      </c>
      <c r="AQ14" s="25">
        <f t="shared" si="12"/>
        <v>-1.5542194298444352</v>
      </c>
      <c r="AR14" s="25">
        <f t="shared" si="13"/>
        <v>-89.05021296987276</v>
      </c>
      <c r="AS14" s="25"/>
    </row>
    <row r="15" spans="1:4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14"/>
        <v>13</v>
      </c>
      <c r="AB15" s="25">
        <f t="shared" si="0"/>
        <v>8.575197889182057E-05</v>
      </c>
      <c r="AC15" s="25">
        <f t="shared" si="1"/>
        <v>0.7286851008657493</v>
      </c>
      <c r="AD15" s="25">
        <f t="shared" si="2"/>
        <v>10.305163523435494</v>
      </c>
      <c r="AE15" s="25">
        <f t="shared" si="3"/>
        <v>-0.28013431422448953</v>
      </c>
      <c r="AF15" s="25">
        <f t="shared" si="15"/>
        <v>520</v>
      </c>
      <c r="AG15" s="25">
        <f t="shared" si="4"/>
        <v>3265.6</v>
      </c>
      <c r="AH15" s="25"/>
      <c r="AI15" s="25">
        <f>POWER(AI13,2)</f>
        <v>9666.666735692834</v>
      </c>
      <c r="AJ15" s="25">
        <f t="shared" si="5"/>
        <v>326.56</v>
      </c>
      <c r="AK15" s="25">
        <f t="shared" si="6"/>
        <v>0.00032656</v>
      </c>
      <c r="AL15" s="25">
        <f t="shared" si="7"/>
        <v>3062.2243998040176</v>
      </c>
      <c r="AM15" s="25">
        <f t="shared" si="8"/>
        <v>-2735.6643998040176</v>
      </c>
      <c r="AN15" s="25">
        <f t="shared" si="9"/>
        <v>2736.1212890431366</v>
      </c>
      <c r="AO15" s="25">
        <f t="shared" si="10"/>
        <v>0.003654808739672923</v>
      </c>
      <c r="AP15" s="25">
        <f t="shared" si="11"/>
        <v>-54.71328799608035</v>
      </c>
      <c r="AQ15" s="25">
        <f t="shared" si="12"/>
        <v>-1.5525212658692538</v>
      </c>
      <c r="AR15" s="25">
        <f t="shared" si="13"/>
        <v>-88.95291534204502</v>
      </c>
      <c r="AS15" s="25"/>
    </row>
    <row r="16" spans="1:4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14"/>
        <v>14</v>
      </c>
      <c r="AB16" s="25">
        <f t="shared" si="0"/>
        <v>9.234828496042215E-05</v>
      </c>
      <c r="AC16" s="25">
        <f t="shared" si="1"/>
        <v>0.7702289114015525</v>
      </c>
      <c r="AD16" s="25">
        <f t="shared" si="2"/>
        <v>10.892681726359406</v>
      </c>
      <c r="AE16" s="25">
        <f t="shared" si="3"/>
        <v>-0.2193361723953848</v>
      </c>
      <c r="AF16" s="25">
        <f t="shared" si="15"/>
        <v>560</v>
      </c>
      <c r="AG16" s="25">
        <f t="shared" si="4"/>
        <v>3516.8</v>
      </c>
      <c r="AH16" s="25"/>
      <c r="AI16" s="25"/>
      <c r="AJ16" s="25">
        <f t="shared" si="5"/>
        <v>351.68000000000006</v>
      </c>
      <c r="AK16" s="25">
        <f t="shared" si="6"/>
        <v>0.00035168</v>
      </c>
      <c r="AL16" s="25">
        <f t="shared" si="7"/>
        <v>2843.494085532302</v>
      </c>
      <c r="AM16" s="25">
        <f t="shared" si="8"/>
        <v>-2491.8140855323018</v>
      </c>
      <c r="AN16" s="25">
        <f t="shared" si="9"/>
        <v>2492.3156776093156</v>
      </c>
      <c r="AO16" s="25">
        <f t="shared" si="10"/>
        <v>0.004012332823582052</v>
      </c>
      <c r="AP16" s="25">
        <f t="shared" si="11"/>
        <v>-49.836281710646034</v>
      </c>
      <c r="AQ16" s="25">
        <f t="shared" si="12"/>
        <v>-1.5507333167289845</v>
      </c>
      <c r="AR16" s="25">
        <f t="shared" si="13"/>
        <v>-88.8504734032409</v>
      </c>
      <c r="AS16" s="25"/>
    </row>
    <row r="17" spans="1:4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14"/>
        <v>15</v>
      </c>
      <c r="AB17" s="25">
        <f t="shared" si="0"/>
        <v>9.894459102902374E-05</v>
      </c>
      <c r="AC17" s="25">
        <f t="shared" si="1"/>
        <v>0.8087360605531302</v>
      </c>
      <c r="AD17" s="25">
        <f t="shared" si="2"/>
        <v>11.437255052144254</v>
      </c>
      <c r="AE17" s="25">
        <f t="shared" si="3"/>
        <v>-0.15767328805270056</v>
      </c>
      <c r="AF17" s="25">
        <f t="shared" si="15"/>
        <v>600</v>
      </c>
      <c r="AG17" s="25">
        <f t="shared" si="4"/>
        <v>3768</v>
      </c>
      <c r="AH17" s="26" t="s">
        <v>15</v>
      </c>
      <c r="AI17" s="26">
        <f>SQRT(AI14+AI15)</f>
        <v>110.30261436472317</v>
      </c>
      <c r="AJ17" s="25">
        <f t="shared" si="5"/>
        <v>376.8</v>
      </c>
      <c r="AK17" s="25">
        <f t="shared" si="6"/>
        <v>0.0003768</v>
      </c>
      <c r="AL17" s="25">
        <f t="shared" si="7"/>
        <v>2653.927813163482</v>
      </c>
      <c r="AM17" s="25">
        <f t="shared" si="8"/>
        <v>-2277.1278131634817</v>
      </c>
      <c r="AN17" s="25">
        <f t="shared" si="9"/>
        <v>2277.676684141694</v>
      </c>
      <c r="AO17" s="25">
        <f t="shared" si="10"/>
        <v>0.004390438761403197</v>
      </c>
      <c r="AP17" s="25">
        <f t="shared" si="11"/>
        <v>-45.54255626326963</v>
      </c>
      <c r="AQ17" s="25">
        <f t="shared" si="12"/>
        <v>-1.5488423694827405</v>
      </c>
      <c r="AR17" s="25">
        <f t="shared" si="13"/>
        <v>-88.74213010771945</v>
      </c>
      <c r="AS17" s="25"/>
    </row>
    <row r="18" spans="1:4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14"/>
        <v>16</v>
      </c>
      <c r="AB18" s="25">
        <f t="shared" si="0"/>
        <v>0.00010554089709762532</v>
      </c>
      <c r="AC18" s="25">
        <f t="shared" si="1"/>
        <v>0.8440547321900899</v>
      </c>
      <c r="AD18" s="25">
        <f t="shared" si="2"/>
        <v>11.936736496484157</v>
      </c>
      <c r="AE18" s="25">
        <f t="shared" si="3"/>
        <v>-0.09538876983200181</v>
      </c>
      <c r="AF18" s="25">
        <f t="shared" si="15"/>
        <v>640</v>
      </c>
      <c r="AG18" s="25">
        <f t="shared" si="4"/>
        <v>4019.2000000000003</v>
      </c>
      <c r="AH18" s="25"/>
      <c r="AI18" s="25"/>
      <c r="AJ18" s="25">
        <f t="shared" si="5"/>
        <v>401.9200000000001</v>
      </c>
      <c r="AK18" s="25">
        <f t="shared" si="6"/>
        <v>0.00040192</v>
      </c>
      <c r="AL18" s="25">
        <f t="shared" si="7"/>
        <v>2488.0573248407645</v>
      </c>
      <c r="AM18" s="25">
        <f t="shared" si="8"/>
        <v>-2086.1373248407644</v>
      </c>
      <c r="AN18" s="25">
        <f t="shared" si="9"/>
        <v>2086.736432349275</v>
      </c>
      <c r="AO18" s="25">
        <f t="shared" si="10"/>
        <v>0.004792172046731301</v>
      </c>
      <c r="AP18" s="25">
        <f t="shared" si="11"/>
        <v>-41.72274649681529</v>
      </c>
      <c r="AQ18" s="25">
        <f t="shared" si="12"/>
        <v>-1.5468331732225742</v>
      </c>
      <c r="AR18" s="25">
        <f t="shared" si="13"/>
        <v>-88.62701164282933</v>
      </c>
      <c r="AS18" s="25"/>
    </row>
    <row r="19" spans="1:45" ht="23.25">
      <c r="A19" s="1"/>
      <c r="B19" s="1"/>
      <c r="C19" s="1"/>
      <c r="D19" s="1"/>
      <c r="E19" s="1"/>
      <c r="F19" s="1"/>
      <c r="G19" s="1"/>
      <c r="H19" s="7" t="s">
        <v>31</v>
      </c>
      <c r="I19" s="1"/>
      <c r="J19" s="1"/>
      <c r="K19" s="1"/>
      <c r="L19" s="1"/>
      <c r="M19" s="1"/>
      <c r="N19" s="1"/>
      <c r="O19" s="1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14"/>
        <v>17</v>
      </c>
      <c r="AB19" s="25">
        <f t="shared" si="0"/>
        <v>0.0001121372031662269</v>
      </c>
      <c r="AC19" s="25">
        <f t="shared" si="1"/>
        <v>0.8760456808949794</v>
      </c>
      <c r="AD19" s="25">
        <f t="shared" si="2"/>
        <v>12.389156831800525</v>
      </c>
      <c r="AE19" s="25">
        <f t="shared" si="3"/>
        <v>-0.03272817718777807</v>
      </c>
      <c r="AF19" s="25">
        <f t="shared" si="15"/>
        <v>680</v>
      </c>
      <c r="AG19" s="25">
        <f t="shared" si="4"/>
        <v>4270.400000000001</v>
      </c>
      <c r="AH19" s="25"/>
      <c r="AI19" s="25"/>
      <c r="AJ19" s="25">
        <f t="shared" si="5"/>
        <v>427.0400000000001</v>
      </c>
      <c r="AK19" s="25">
        <f t="shared" si="6"/>
        <v>0.00042704000000000006</v>
      </c>
      <c r="AL19" s="25">
        <f t="shared" si="7"/>
        <v>2341.7010116148367</v>
      </c>
      <c r="AM19" s="25">
        <f t="shared" si="8"/>
        <v>-1914.6610116148368</v>
      </c>
      <c r="AN19" s="25">
        <f t="shared" si="9"/>
        <v>1915.3137574293016</v>
      </c>
      <c r="AO19" s="25">
        <f t="shared" si="10"/>
        <v>0.005221076683238475</v>
      </c>
      <c r="AP19" s="25">
        <f t="shared" si="11"/>
        <v>-38.29322023229673</v>
      </c>
      <c r="AQ19" s="25">
        <f t="shared" si="12"/>
        <v>-1.5446879773715292</v>
      </c>
      <c r="AR19" s="25">
        <f t="shared" si="13"/>
        <v>-88.50410097543615</v>
      </c>
      <c r="AS19" s="25"/>
    </row>
    <row r="20" spans="1:45" ht="12.75">
      <c r="A20" s="1"/>
      <c r="B20" s="1"/>
      <c r="C20" s="1"/>
      <c r="D20" s="1" t="s">
        <v>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14"/>
        <v>18</v>
      </c>
      <c r="AB20" s="25">
        <f t="shared" si="0"/>
        <v>0.00011873350923482849</v>
      </c>
      <c r="AC20" s="25">
        <f t="shared" si="1"/>
        <v>0.9045827809444726</v>
      </c>
      <c r="AD20" s="25">
        <f t="shared" si="2"/>
        <v>12.792732371008437</v>
      </c>
      <c r="AE20" s="25">
        <f t="shared" si="3"/>
        <v>0.030061447735513686</v>
      </c>
      <c r="AF20" s="25">
        <f t="shared" si="15"/>
        <v>720</v>
      </c>
      <c r="AG20" s="25">
        <f t="shared" si="4"/>
        <v>4521.6</v>
      </c>
      <c r="AH20" s="27" t="s">
        <v>7</v>
      </c>
      <c r="AI20" s="25"/>
      <c r="AJ20" s="25">
        <f t="shared" si="5"/>
        <v>452.1600000000001</v>
      </c>
      <c r="AK20" s="25">
        <f t="shared" si="6"/>
        <v>0.00045216</v>
      </c>
      <c r="AL20" s="25">
        <f t="shared" si="7"/>
        <v>2211.6065109695683</v>
      </c>
      <c r="AM20" s="25">
        <f t="shared" si="8"/>
        <v>-1759.4465109695682</v>
      </c>
      <c r="AN20" s="25">
        <f t="shared" si="9"/>
        <v>1760.1568182872193</v>
      </c>
      <c r="AO20" s="25">
        <f t="shared" si="10"/>
        <v>0.005681311969538511</v>
      </c>
      <c r="AP20" s="25">
        <f t="shared" si="11"/>
        <v>-35.18893021939137</v>
      </c>
      <c r="AQ20" s="25">
        <f t="shared" si="12"/>
        <v>-1.5423859451958883</v>
      </c>
      <c r="AR20" s="25">
        <f t="shared" si="13"/>
        <v>-88.37220424864974</v>
      </c>
      <c r="AS20" s="25"/>
    </row>
    <row r="21" spans="1:4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14"/>
        <v>19</v>
      </c>
      <c r="AB21" s="25">
        <f t="shared" si="0"/>
        <v>0.00012532981530343008</v>
      </c>
      <c r="AC21" s="25">
        <f t="shared" si="1"/>
        <v>0.9295535235655867</v>
      </c>
      <c r="AD21" s="25">
        <f t="shared" si="2"/>
        <v>13.145871999781512</v>
      </c>
      <c r="AE21" s="25">
        <f t="shared" si="3"/>
        <v>0.09273255407797722</v>
      </c>
      <c r="AF21" s="25">
        <f t="shared" si="15"/>
        <v>760</v>
      </c>
      <c r="AG21" s="25">
        <f t="shared" si="4"/>
        <v>4772.8</v>
      </c>
      <c r="AH21" s="25" t="s">
        <v>23</v>
      </c>
      <c r="AI21" s="25">
        <f>AI13/G30</f>
        <v>-1.9663841675209688</v>
      </c>
      <c r="AJ21" s="25">
        <f t="shared" si="5"/>
        <v>477.28000000000003</v>
      </c>
      <c r="AK21" s="25">
        <f t="shared" si="6"/>
        <v>0.00047728</v>
      </c>
      <c r="AL21" s="25">
        <f t="shared" si="7"/>
        <v>2095.2061682869594</v>
      </c>
      <c r="AM21" s="25">
        <f t="shared" si="8"/>
        <v>-1617.9261682869594</v>
      </c>
      <c r="AN21" s="25">
        <f t="shared" si="9"/>
        <v>1618.6985778790695</v>
      </c>
      <c r="AO21" s="25">
        <f t="shared" si="10"/>
        <v>0.006177802425144952</v>
      </c>
      <c r="AP21" s="25">
        <f t="shared" si="11"/>
        <v>-32.35852336573919</v>
      </c>
      <c r="AQ21" s="25">
        <f t="shared" si="12"/>
        <v>-1.5399024005312512</v>
      </c>
      <c r="AR21" s="25">
        <f t="shared" si="13"/>
        <v>-88.22990762240805</v>
      </c>
      <c r="AS21" s="25"/>
    </row>
    <row r="22" spans="1:4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14"/>
        <v>20</v>
      </c>
      <c r="AB22" s="25">
        <f t="shared" si="0"/>
        <v>0.00013192612137203166</v>
      </c>
      <c r="AC22" s="25">
        <f t="shared" si="1"/>
        <v>0.95085946050647</v>
      </c>
      <c r="AD22" s="25">
        <f t="shared" si="2"/>
        <v>13.447183449590142</v>
      </c>
      <c r="AE22" s="25">
        <f t="shared" si="3"/>
        <v>0.15503805824443703</v>
      </c>
      <c r="AF22" s="25">
        <f t="shared" si="15"/>
        <v>800</v>
      </c>
      <c r="AG22" s="25">
        <f t="shared" si="4"/>
        <v>5024</v>
      </c>
      <c r="AH22" s="25" t="s">
        <v>43</v>
      </c>
      <c r="AI22" s="25">
        <f>ATAN(AI21)</f>
        <v>-1.1003340227140967</v>
      </c>
      <c r="AJ22" s="25">
        <f t="shared" si="5"/>
        <v>502.40000000000003</v>
      </c>
      <c r="AK22" s="25">
        <f t="shared" si="6"/>
        <v>0.0005024</v>
      </c>
      <c r="AL22" s="25">
        <f t="shared" si="7"/>
        <v>1990.4458598726117</v>
      </c>
      <c r="AM22" s="25">
        <f t="shared" si="8"/>
        <v>-1488.0458598726116</v>
      </c>
      <c r="AN22" s="25">
        <f t="shared" si="9"/>
        <v>1488.885650775109</v>
      </c>
      <c r="AO22" s="25">
        <f t="shared" si="10"/>
        <v>0.006716432517698073</v>
      </c>
      <c r="AP22" s="25">
        <f t="shared" si="11"/>
        <v>-29.76091719745223</v>
      </c>
      <c r="AQ22" s="25">
        <f t="shared" si="12"/>
        <v>-1.5372078488884207</v>
      </c>
      <c r="AR22" s="25">
        <f t="shared" si="13"/>
        <v>-88.07552118697635</v>
      </c>
      <c r="AS22" s="25"/>
    </row>
    <row r="23" spans="1:45" ht="12.75">
      <c r="A23" s="1"/>
      <c r="B23" s="1"/>
      <c r="C23" s="1"/>
      <c r="D23" s="1"/>
      <c r="E23" s="8" t="s">
        <v>30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14"/>
        <v>21</v>
      </c>
      <c r="AB23" s="25">
        <f t="shared" si="0"/>
        <v>0.00013852242744063324</v>
      </c>
      <c r="AC23" s="25">
        <f t="shared" si="1"/>
        <v>0.9684165921729685</v>
      </c>
      <c r="AD23" s="25">
        <f t="shared" si="2"/>
        <v>13.695478786781466</v>
      </c>
      <c r="AE23" s="25">
        <f t="shared" si="3"/>
        <v>0.2167323180423887</v>
      </c>
      <c r="AF23" s="25">
        <f t="shared" si="15"/>
        <v>840</v>
      </c>
      <c r="AG23" s="25">
        <f t="shared" si="4"/>
        <v>5275.2</v>
      </c>
      <c r="AH23" s="25" t="s">
        <v>44</v>
      </c>
      <c r="AI23" s="25">
        <f>57.29577*$AI$22</f>
        <v>-63.04448508860166</v>
      </c>
      <c r="AJ23" s="25">
        <f t="shared" si="5"/>
        <v>527.52</v>
      </c>
      <c r="AK23" s="25">
        <f t="shared" si="6"/>
        <v>0.00052752</v>
      </c>
      <c r="AL23" s="25">
        <f t="shared" si="7"/>
        <v>1895.6627236882016</v>
      </c>
      <c r="AM23" s="25">
        <f t="shared" si="8"/>
        <v>-1368.1427236882016</v>
      </c>
      <c r="AN23" s="25">
        <f t="shared" si="9"/>
        <v>1369.0560661934087</v>
      </c>
      <c r="AO23" s="25">
        <f t="shared" si="10"/>
        <v>0.007304302757888138</v>
      </c>
      <c r="AP23" s="25">
        <f t="shared" si="11"/>
        <v>-27.36285447376403</v>
      </c>
      <c r="AQ23" s="25">
        <f t="shared" si="12"/>
        <v>-1.534266689268331</v>
      </c>
      <c r="AR23" s="25">
        <f t="shared" si="13"/>
        <v>-87.90700515537996</v>
      </c>
      <c r="AS23" s="25"/>
    </row>
    <row r="24" spans="1:4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14"/>
        <v>22</v>
      </c>
      <c r="AB24" s="25">
        <f t="shared" si="0"/>
        <v>0.0001451187335092348</v>
      </c>
      <c r="AC24" s="25">
        <f t="shared" si="1"/>
        <v>0.982155698800724</v>
      </c>
      <c r="AD24" s="25">
        <f t="shared" si="2"/>
        <v>13.889779096060085</v>
      </c>
      <c r="AE24" s="25">
        <f t="shared" si="3"/>
        <v>0.27757210113715447</v>
      </c>
      <c r="AF24" s="25">
        <f t="shared" si="15"/>
        <v>880</v>
      </c>
      <c r="AG24" s="25">
        <f t="shared" si="4"/>
        <v>5526.400000000001</v>
      </c>
      <c r="AH24" s="25"/>
      <c r="AI24" s="25"/>
      <c r="AJ24" s="25">
        <f t="shared" si="5"/>
        <v>552.6400000000001</v>
      </c>
      <c r="AK24" s="25">
        <f t="shared" si="6"/>
        <v>0.0005526400000000001</v>
      </c>
      <c r="AL24" s="25">
        <f t="shared" si="7"/>
        <v>1809.4962362478284</v>
      </c>
      <c r="AM24" s="25">
        <f t="shared" si="8"/>
        <v>-1256.8562362478283</v>
      </c>
      <c r="AN24" s="25">
        <f t="shared" si="9"/>
        <v>1257.8503880013143</v>
      </c>
      <c r="AO24" s="25">
        <f t="shared" si="10"/>
        <v>0.00795007108587031</v>
      </c>
      <c r="AP24" s="25">
        <f t="shared" si="11"/>
        <v>-25.137124724956564</v>
      </c>
      <c r="AQ24" s="25">
        <f t="shared" si="12"/>
        <v>-1.5310354957203576</v>
      </c>
      <c r="AR24" s="25">
        <f t="shared" si="13"/>
        <v>-87.72187140394905</v>
      </c>
      <c r="AS24" s="25"/>
    </row>
    <row r="25" spans="1:45" ht="12.75">
      <c r="A25" s="1"/>
      <c r="B25" s="1"/>
      <c r="C25" s="1"/>
      <c r="D25" s="1"/>
      <c r="E25" s="1"/>
      <c r="F25" s="1"/>
      <c r="G25" s="1"/>
      <c r="H25" s="6" t="s">
        <v>27</v>
      </c>
      <c r="I25" s="1"/>
      <c r="J25" s="1"/>
      <c r="K25" s="1"/>
      <c r="L25" s="1"/>
      <c r="M25" s="1"/>
      <c r="N25" s="1"/>
      <c r="O25" s="1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14"/>
        <v>23</v>
      </c>
      <c r="AB25" s="25">
        <f t="shared" si="0"/>
        <v>0.0001517150395778364</v>
      </c>
      <c r="AC25" s="25">
        <f t="shared" si="1"/>
        <v>0.9920226133571404</v>
      </c>
      <c r="AD25" s="25">
        <f t="shared" si="2"/>
        <v>14.029318339904691</v>
      </c>
      <c r="AE25" s="25">
        <f t="shared" si="3"/>
        <v>0.33731754400606745</v>
      </c>
      <c r="AF25" s="25">
        <f t="shared" si="15"/>
        <v>920</v>
      </c>
      <c r="AG25" s="25">
        <f t="shared" si="4"/>
        <v>5777.6</v>
      </c>
      <c r="AH25" s="25" t="s">
        <v>7</v>
      </c>
      <c r="AI25" s="25"/>
      <c r="AJ25" s="25">
        <f t="shared" si="5"/>
        <v>577.7600000000001</v>
      </c>
      <c r="AK25" s="25">
        <f t="shared" si="6"/>
        <v>0.00057776</v>
      </c>
      <c r="AL25" s="25">
        <f t="shared" si="7"/>
        <v>1730.8224868457492</v>
      </c>
      <c r="AM25" s="25">
        <f t="shared" si="8"/>
        <v>-1153.062486845749</v>
      </c>
      <c r="AN25" s="25">
        <f t="shared" si="9"/>
        <v>1154.1460473314903</v>
      </c>
      <c r="AO25" s="25">
        <f t="shared" si="10"/>
        <v>0.008664414718675401</v>
      </c>
      <c r="AP25" s="25">
        <f t="shared" si="11"/>
        <v>-23.061249736914977</v>
      </c>
      <c r="AQ25" s="25">
        <f t="shared" si="12"/>
        <v>-1.527460690584441</v>
      </c>
      <c r="AR25" s="25">
        <f t="shared" si="13"/>
        <v>-87.51705015891352</v>
      </c>
      <c r="AS25" s="25"/>
    </row>
    <row r="26" spans="1:4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14"/>
        <v>24</v>
      </c>
      <c r="AB26" s="25">
        <f t="shared" si="0"/>
        <v>0.00015831134564643797</v>
      </c>
      <c r="AC26" s="25">
        <f t="shared" si="1"/>
        <v>0.9979784350972943</v>
      </c>
      <c r="AD26" s="25">
        <f t="shared" si="2"/>
        <v>14.113546378704713</v>
      </c>
      <c r="AE26" s="25">
        <f t="shared" si="3"/>
        <v>0.39573309761096775</v>
      </c>
      <c r="AF26" s="25">
        <f t="shared" si="15"/>
        <v>960</v>
      </c>
      <c r="AG26" s="25">
        <f t="shared" si="4"/>
        <v>6028.8</v>
      </c>
      <c r="AH26" s="25" t="s">
        <v>19</v>
      </c>
      <c r="AI26" s="25">
        <f>10*SQRT(2)/G30</f>
        <v>0.282842712474619</v>
      </c>
      <c r="AJ26" s="25">
        <f t="shared" si="5"/>
        <v>602.88</v>
      </c>
      <c r="AK26" s="25">
        <f t="shared" si="6"/>
        <v>0.00060288</v>
      </c>
      <c r="AL26" s="25">
        <f t="shared" si="7"/>
        <v>1658.7048832271762</v>
      </c>
      <c r="AM26" s="25">
        <f t="shared" si="8"/>
        <v>-1055.824883227176</v>
      </c>
      <c r="AN26" s="25">
        <f t="shared" si="9"/>
        <v>1057.0081286544962</v>
      </c>
      <c r="AO26" s="25">
        <f t="shared" si="10"/>
        <v>0.00946066518213948</v>
      </c>
      <c r="AP26" s="25">
        <f t="shared" si="11"/>
        <v>-21.116497664543523</v>
      </c>
      <c r="AQ26" s="25">
        <f t="shared" si="12"/>
        <v>-1.5234753420737597</v>
      </c>
      <c r="AR26" s="25">
        <f t="shared" si="13"/>
        <v>-87.28870651140754</v>
      </c>
      <c r="AS26" s="25"/>
    </row>
    <row r="27" spans="1:45" ht="13.5" thickBot="1">
      <c r="A27" s="1"/>
      <c r="B27" s="1"/>
      <c r="C27" s="4" t="s">
        <v>22</v>
      </c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14"/>
        <v>25</v>
      </c>
      <c r="AB27" s="25">
        <f t="shared" si="0"/>
        <v>0.00016490765171503957</v>
      </c>
      <c r="AC27" s="25">
        <f t="shared" si="1"/>
        <v>0.9999996829318346</v>
      </c>
      <c r="AD27" s="25">
        <f t="shared" si="2"/>
        <v>14.142131139709955</v>
      </c>
      <c r="AE27" s="25">
        <f t="shared" si="3"/>
        <v>0.45258845606065334</v>
      </c>
      <c r="AF27" s="25">
        <f t="shared" si="15"/>
        <v>1000</v>
      </c>
      <c r="AG27" s="25">
        <f t="shared" si="4"/>
        <v>6280</v>
      </c>
      <c r="AH27" s="25"/>
      <c r="AI27" s="25"/>
      <c r="AJ27" s="25">
        <f t="shared" si="5"/>
        <v>628</v>
      </c>
      <c r="AK27" s="25">
        <f t="shared" si="6"/>
        <v>0.000628</v>
      </c>
      <c r="AL27" s="25">
        <f t="shared" si="7"/>
        <v>1592.3566878980891</v>
      </c>
      <c r="AM27" s="25">
        <f t="shared" si="8"/>
        <v>-964.3566878980891</v>
      </c>
      <c r="AN27" s="25">
        <f t="shared" si="9"/>
        <v>965.6520188420736</v>
      </c>
      <c r="AO27" s="25">
        <f t="shared" si="10"/>
        <v>0.010355697295585976</v>
      </c>
      <c r="AP27" s="25">
        <f t="shared" si="11"/>
        <v>-19.287133757961783</v>
      </c>
      <c r="AQ27" s="25">
        <f t="shared" si="12"/>
        <v>-1.5189946759048962</v>
      </c>
      <c r="AR27" s="25">
        <f t="shared" si="13"/>
        <v>-87.03198325282357</v>
      </c>
      <c r="AS27" s="25"/>
    </row>
    <row r="28" spans="1:4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14"/>
        <v>26</v>
      </c>
      <c r="AB28" s="25">
        <f t="shared" si="0"/>
        <v>0.00017150395778364115</v>
      </c>
      <c r="AC28" s="25">
        <f t="shared" si="1"/>
        <v>0.9980783880022098</v>
      </c>
      <c r="AD28" s="25">
        <f t="shared" si="2"/>
        <v>14.114959926242014</v>
      </c>
      <c r="AE28" s="25">
        <f t="shared" si="3"/>
        <v>0.5076594646019916</v>
      </c>
      <c r="AF28" s="25">
        <f t="shared" si="15"/>
        <v>1040</v>
      </c>
      <c r="AG28" s="25">
        <f t="shared" si="4"/>
        <v>6531.2</v>
      </c>
      <c r="AH28" s="25"/>
      <c r="AI28" s="25"/>
      <c r="AJ28" s="25">
        <f t="shared" si="5"/>
        <v>653.12</v>
      </c>
      <c r="AK28" s="25">
        <f t="shared" si="6"/>
        <v>0.00065312</v>
      </c>
      <c r="AL28" s="25">
        <f t="shared" si="7"/>
        <v>1531.1121999020088</v>
      </c>
      <c r="AM28" s="25">
        <f t="shared" si="8"/>
        <v>-877.9921999020088</v>
      </c>
      <c r="AN28" s="25">
        <f t="shared" si="9"/>
        <v>879.4147503247651</v>
      </c>
      <c r="AO28" s="25">
        <f t="shared" si="10"/>
        <v>0.011371198852767743</v>
      </c>
      <c r="AP28" s="25">
        <f t="shared" si="11"/>
        <v>-17.559843998040176</v>
      </c>
      <c r="AQ28" s="25">
        <f t="shared" si="12"/>
        <v>-1.5139096557321907</v>
      </c>
      <c r="AR28" s="25">
        <f t="shared" si="13"/>
        <v>-86.74063306079769</v>
      </c>
      <c r="AS28" s="25"/>
    </row>
    <row r="29" spans="1:45" ht="13.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14"/>
        <v>27</v>
      </c>
      <c r="AB29" s="25">
        <f t="shared" si="0"/>
        <v>0.00017810026385224273</v>
      </c>
      <c r="AC29" s="25">
        <f t="shared" si="1"/>
        <v>0.9922221250982441</v>
      </c>
      <c r="AD29" s="25">
        <f t="shared" si="2"/>
        <v>14.032139862005907</v>
      </c>
      <c r="AE29" s="25">
        <f t="shared" si="3"/>
        <v>0.560729003359901</v>
      </c>
      <c r="AF29" s="25">
        <f t="shared" si="15"/>
        <v>1080</v>
      </c>
      <c r="AG29" s="25">
        <f t="shared" si="4"/>
        <v>6782.400000000001</v>
      </c>
      <c r="AH29" s="25"/>
      <c r="AI29" s="25"/>
      <c r="AJ29" s="25">
        <f t="shared" si="5"/>
        <v>678.2400000000001</v>
      </c>
      <c r="AK29" s="25">
        <f t="shared" si="6"/>
        <v>0.00067824</v>
      </c>
      <c r="AL29" s="25">
        <f t="shared" si="7"/>
        <v>1474.4043406463788</v>
      </c>
      <c r="AM29" s="25">
        <f t="shared" si="8"/>
        <v>-796.1643406463787</v>
      </c>
      <c r="AN29" s="25">
        <f t="shared" si="9"/>
        <v>797.732823266589</v>
      </c>
      <c r="AO29" s="25">
        <f t="shared" si="10"/>
        <v>0.012535525314166705</v>
      </c>
      <c r="AP29" s="25">
        <f t="shared" si="11"/>
        <v>-15.923286812927575</v>
      </c>
      <c r="AQ29" s="25">
        <f t="shared" si="12"/>
        <v>-1.5080775894882372</v>
      </c>
      <c r="AR29" s="25">
        <f t="shared" si="13"/>
        <v>-86.40648028217076</v>
      </c>
      <c r="AS29" s="25"/>
    </row>
    <row r="30" spans="1:45" ht="13.5" thickBot="1">
      <c r="A30" s="1"/>
      <c r="B30" s="4" t="s">
        <v>5</v>
      </c>
      <c r="C30" s="9" t="s">
        <v>6</v>
      </c>
      <c r="D30" s="28">
        <v>0.1</v>
      </c>
      <c r="E30" s="1"/>
      <c r="F30" s="9" t="s">
        <v>10</v>
      </c>
      <c r="G30" s="30">
        <v>50</v>
      </c>
      <c r="H30" s="1"/>
      <c r="I30" s="1"/>
      <c r="J30" s="1"/>
      <c r="K30" s="1"/>
      <c r="L30" s="1"/>
      <c r="M30" s="1"/>
      <c r="N30" s="1"/>
      <c r="O30" s="1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14"/>
        <v>28</v>
      </c>
      <c r="AB30" s="25">
        <f t="shared" si="0"/>
        <v>0.0001846965699208443</v>
      </c>
      <c r="AC30" s="25">
        <f t="shared" si="1"/>
        <v>0.9824539827941956</v>
      </c>
      <c r="AD30" s="25">
        <f t="shared" si="2"/>
        <v>13.893997468750149</v>
      </c>
      <c r="AE30" s="25">
        <f t="shared" si="3"/>
        <v>0.6115878433420141</v>
      </c>
      <c r="AF30" s="25">
        <f t="shared" si="15"/>
        <v>1120</v>
      </c>
      <c r="AG30" s="25">
        <f t="shared" si="4"/>
        <v>7033.6</v>
      </c>
      <c r="AH30" s="25"/>
      <c r="AI30" s="25"/>
      <c r="AJ30" s="25">
        <f t="shared" si="5"/>
        <v>703.3600000000001</v>
      </c>
      <c r="AK30" s="25">
        <f t="shared" si="6"/>
        <v>0.00070336</v>
      </c>
      <c r="AL30" s="25">
        <f t="shared" si="7"/>
        <v>1421.747042766151</v>
      </c>
      <c r="AM30" s="25">
        <f t="shared" si="8"/>
        <v>-718.3870427661509</v>
      </c>
      <c r="AN30" s="25">
        <f t="shared" si="9"/>
        <v>720.1249497235153</v>
      </c>
      <c r="AO30" s="25">
        <f t="shared" si="10"/>
        <v>0.013886479011509597</v>
      </c>
      <c r="AP30" s="25">
        <f t="shared" si="11"/>
        <v>-14.367740855323017</v>
      </c>
      <c r="AQ30" s="25">
        <f t="shared" si="12"/>
        <v>-1.5013080230845646</v>
      </c>
      <c r="AR30" s="25">
        <f t="shared" si="13"/>
        <v>-86.01861270158011</v>
      </c>
      <c r="AS30" s="25"/>
    </row>
    <row r="31" spans="1:45" ht="13.5" thickBot="1">
      <c r="A31" s="1"/>
      <c r="B31" s="1"/>
      <c r="C31" s="10" t="s">
        <v>9</v>
      </c>
      <c r="D31" s="29">
        <f>0.1*POWER(10,-6)</f>
        <v>1E-07</v>
      </c>
      <c r="E31" s="1"/>
      <c r="F31" s="10" t="s">
        <v>11</v>
      </c>
      <c r="G31" s="31">
        <v>10</v>
      </c>
      <c r="H31" s="1"/>
      <c r="I31" s="1"/>
      <c r="J31" s="1"/>
      <c r="K31" s="1"/>
      <c r="L31" s="1"/>
      <c r="M31" s="1"/>
      <c r="N31" s="1"/>
      <c r="O31" s="1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14"/>
        <v>29</v>
      </c>
      <c r="AB31" s="25">
        <f t="shared" si="0"/>
        <v>0.00019129287598944588</v>
      </c>
      <c r="AC31" s="25">
        <f t="shared" si="1"/>
        <v>0.9688124724210349</v>
      </c>
      <c r="AD31" s="25">
        <f t="shared" si="2"/>
        <v>13.701077378940376</v>
      </c>
      <c r="AE31" s="25">
        <f t="shared" si="3"/>
        <v>0.6600354713331892</v>
      </c>
      <c r="AF31" s="25">
        <f t="shared" si="15"/>
        <v>1160</v>
      </c>
      <c r="AG31" s="25">
        <f t="shared" si="4"/>
        <v>7284.8</v>
      </c>
      <c r="AH31" s="25"/>
      <c r="AI31" s="25"/>
      <c r="AJ31" s="25">
        <f t="shared" si="5"/>
        <v>728.48</v>
      </c>
      <c r="AK31" s="25">
        <f t="shared" si="6"/>
        <v>0.00072848</v>
      </c>
      <c r="AL31" s="25">
        <f t="shared" si="7"/>
        <v>1372.7212826707666</v>
      </c>
      <c r="AM31" s="25">
        <f t="shared" si="8"/>
        <v>-644.2412826707666</v>
      </c>
      <c r="AN31" s="25">
        <f t="shared" si="9"/>
        <v>646.178636521879</v>
      </c>
      <c r="AO31" s="25">
        <f t="shared" si="10"/>
        <v>0.015475596738737756</v>
      </c>
      <c r="AP31" s="25">
        <f t="shared" si="11"/>
        <v>-12.884825653415332</v>
      </c>
      <c r="AQ31" s="25">
        <f t="shared" si="12"/>
        <v>-1.4933409194404834</v>
      </c>
      <c r="AR31" s="25">
        <f t="shared" si="13"/>
        <v>-85.56213129191875</v>
      </c>
      <c r="AS31" s="25"/>
    </row>
    <row r="32" spans="1:4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14"/>
        <v>30</v>
      </c>
      <c r="AB32" s="25">
        <f t="shared" si="0"/>
        <v>0.00019788918205804749</v>
      </c>
      <c r="AC32" s="25">
        <f t="shared" si="1"/>
        <v>0.9513513762338286</v>
      </c>
      <c r="AD32" s="25">
        <f t="shared" si="2"/>
        <v>13.454140188521894</v>
      </c>
      <c r="AE32" s="25">
        <f t="shared" si="3"/>
        <v>0.7058808804276868</v>
      </c>
      <c r="AF32" s="25">
        <f t="shared" si="15"/>
        <v>1200</v>
      </c>
      <c r="AG32" s="25">
        <f t="shared" si="4"/>
        <v>7536</v>
      </c>
      <c r="AH32" s="25"/>
      <c r="AI32" s="25"/>
      <c r="AJ32" s="25">
        <f t="shared" si="5"/>
        <v>753.6</v>
      </c>
      <c r="AK32" s="25">
        <f t="shared" si="6"/>
        <v>0.0007536</v>
      </c>
      <c r="AL32" s="25">
        <f t="shared" si="7"/>
        <v>1326.963906581741</v>
      </c>
      <c r="AM32" s="25">
        <f t="shared" si="8"/>
        <v>-573.3639065817409</v>
      </c>
      <c r="AN32" s="25">
        <f t="shared" si="9"/>
        <v>575.5398938133441</v>
      </c>
      <c r="AO32" s="25">
        <f t="shared" si="10"/>
        <v>0.01737499017443115</v>
      </c>
      <c r="AP32" s="25">
        <f t="shared" si="11"/>
        <v>-11.467278131634819</v>
      </c>
      <c r="AQ32" s="25">
        <f t="shared" si="12"/>
        <v>-1.4838117251784673</v>
      </c>
      <c r="AR32" s="25">
        <f t="shared" si="13"/>
        <v>-85.0161486834342</v>
      </c>
      <c r="AS32" s="25"/>
    </row>
    <row r="33" spans="1:4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14"/>
        <v>31</v>
      </c>
      <c r="AB33" s="25">
        <f t="shared" si="0"/>
        <v>0.00020448548812664906</v>
      </c>
      <c r="AC33" s="25">
        <f t="shared" si="1"/>
        <v>0.9301395353728314</v>
      </c>
      <c r="AD33" s="25">
        <f t="shared" si="2"/>
        <v>13.154159458236675</v>
      </c>
      <c r="AE33" s="25">
        <f t="shared" si="3"/>
        <v>0.7489433230823015</v>
      </c>
      <c r="AF33" s="25">
        <f t="shared" si="15"/>
        <v>1240</v>
      </c>
      <c r="AG33" s="25">
        <f t="shared" si="4"/>
        <v>7787.200000000001</v>
      </c>
      <c r="AH33" s="25"/>
      <c r="AI33" s="25"/>
      <c r="AJ33" s="25">
        <f t="shared" si="5"/>
        <v>778.7200000000001</v>
      </c>
      <c r="AK33" s="25">
        <f t="shared" si="6"/>
        <v>0.00077872</v>
      </c>
      <c r="AL33" s="25">
        <f t="shared" si="7"/>
        <v>1284.1586192726525</v>
      </c>
      <c r="AM33" s="25">
        <f t="shared" si="8"/>
        <v>-505.4386192726523</v>
      </c>
      <c r="AN33" s="25">
        <f t="shared" si="9"/>
        <v>507.90569779462527</v>
      </c>
      <c r="AO33" s="25">
        <f t="shared" si="10"/>
        <v>0.019688694266319414</v>
      </c>
      <c r="AP33" s="25">
        <f t="shared" si="11"/>
        <v>-10.108772385453046</v>
      </c>
      <c r="AQ33" s="25">
        <f t="shared" si="12"/>
        <v>-1.4721931534836494</v>
      </c>
      <c r="AR33" s="25">
        <f t="shared" si="13"/>
        <v>-84.35045356731226</v>
      </c>
      <c r="AS33" s="25"/>
    </row>
    <row r="34" spans="1:45" ht="30.75" thickBot="1">
      <c r="A34" s="1"/>
      <c r="B34" s="3" t="s">
        <v>21</v>
      </c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14"/>
        <v>32</v>
      </c>
      <c r="AB34" s="25">
        <f t="shared" si="0"/>
        <v>0.00021108179419525064</v>
      </c>
      <c r="AC34" s="25">
        <f t="shared" si="1"/>
        <v>0.9052605784542606</v>
      </c>
      <c r="AD34" s="25">
        <f t="shared" si="2"/>
        <v>12.802317875317286</v>
      </c>
      <c r="AE34" s="25">
        <f t="shared" si="3"/>
        <v>0.7890530237215078</v>
      </c>
      <c r="AF34" s="25">
        <f t="shared" si="15"/>
        <v>1280</v>
      </c>
      <c r="AG34" s="25">
        <f t="shared" si="4"/>
        <v>8038.400000000001</v>
      </c>
      <c r="AH34" s="25"/>
      <c r="AI34" s="25"/>
      <c r="AJ34" s="25">
        <f t="shared" si="5"/>
        <v>803.8400000000001</v>
      </c>
      <c r="AK34" s="25">
        <f t="shared" si="6"/>
        <v>0.00080384</v>
      </c>
      <c r="AL34" s="25">
        <f t="shared" si="7"/>
        <v>1244.0286624203823</v>
      </c>
      <c r="AM34" s="25">
        <f t="shared" si="8"/>
        <v>-440.1886624203821</v>
      </c>
      <c r="AN34" s="25">
        <f t="shared" si="9"/>
        <v>443.0192529940941</v>
      </c>
      <c r="AO34" s="25">
        <f t="shared" si="10"/>
        <v>0.022572382424502237</v>
      </c>
      <c r="AP34" s="25">
        <f t="shared" si="11"/>
        <v>-8.803773248407643</v>
      </c>
      <c r="AQ34" s="25">
        <f t="shared" si="12"/>
        <v>-1.4576934284759522</v>
      </c>
      <c r="AR34" s="25">
        <f t="shared" si="13"/>
        <v>-83.51968052771046</v>
      </c>
      <c r="AS34" s="25"/>
    </row>
    <row r="35" spans="1:4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14"/>
        <v>33</v>
      </c>
      <c r="AB35" s="25">
        <f t="shared" si="0"/>
        <v>0.00021767810026385222</v>
      </c>
      <c r="AC35" s="25">
        <f t="shared" si="1"/>
        <v>0.8768125918607953</v>
      </c>
      <c r="AD35" s="25">
        <f t="shared" si="2"/>
        <v>12.40000259069042</v>
      </c>
      <c r="AE35" s="25">
        <f t="shared" si="3"/>
        <v>0.8260518480851384</v>
      </c>
      <c r="AF35" s="25">
        <f t="shared" si="15"/>
        <v>1320</v>
      </c>
      <c r="AG35" s="25">
        <f t="shared" si="4"/>
        <v>8289.6</v>
      </c>
      <c r="AH35" s="25"/>
      <c r="AI35" s="25"/>
      <c r="AJ35" s="25">
        <f t="shared" si="5"/>
        <v>828.96</v>
      </c>
      <c r="AK35" s="25">
        <f t="shared" si="6"/>
        <v>0.00082896</v>
      </c>
      <c r="AL35" s="25">
        <f t="shared" si="7"/>
        <v>1206.3308241652192</v>
      </c>
      <c r="AM35" s="25">
        <f t="shared" si="8"/>
        <v>-377.3708241652191</v>
      </c>
      <c r="AN35" s="25">
        <f t="shared" si="9"/>
        <v>380.6688047780337</v>
      </c>
      <c r="AO35" s="25">
        <f t="shared" si="10"/>
        <v>0.026269554727057175</v>
      </c>
      <c r="AP35" s="25">
        <f t="shared" si="11"/>
        <v>-7.547416483304382</v>
      </c>
      <c r="AQ35" s="25">
        <f t="shared" si="12"/>
        <v>-1.4390679167840696</v>
      </c>
      <c r="AR35" s="25">
        <f t="shared" si="13"/>
        <v>-82.45251732605045</v>
      </c>
      <c r="AS35" s="25"/>
    </row>
    <row r="36" spans="1:45" ht="13.5" thickBot="1">
      <c r="A36" s="1"/>
      <c r="B36" s="4" t="s">
        <v>26</v>
      </c>
      <c r="C36" s="23">
        <v>1516</v>
      </c>
      <c r="D36" s="1"/>
      <c r="E36" s="4" t="s">
        <v>25</v>
      </c>
      <c r="F36" s="1">
        <f>SQRT(AI14+AI15)</f>
        <v>110.30261436472317</v>
      </c>
      <c r="G36" s="1"/>
      <c r="H36" s="4" t="s">
        <v>24</v>
      </c>
      <c r="I36" s="1">
        <f>G31/AI17</f>
        <v>0.09065968252515134</v>
      </c>
      <c r="J36" s="1"/>
      <c r="K36" s="1"/>
      <c r="L36" s="1"/>
      <c r="M36" s="1"/>
      <c r="N36" s="1"/>
      <c r="O36" s="1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14"/>
        <v>34</v>
      </c>
      <c r="AB36" s="25">
        <f t="shared" si="0"/>
        <v>0.0002242744063324538</v>
      </c>
      <c r="AC36" s="25">
        <f t="shared" si="1"/>
        <v>0.8449077330316961</v>
      </c>
      <c r="AD36" s="25">
        <f t="shared" si="2"/>
        <v>11.94879975007331</v>
      </c>
      <c r="AE36" s="25">
        <f t="shared" si="3"/>
        <v>0.8597939266796655</v>
      </c>
      <c r="AF36" s="25">
        <f t="shared" si="15"/>
        <v>1360</v>
      </c>
      <c r="AG36" s="25">
        <f t="shared" si="4"/>
        <v>8540.800000000001</v>
      </c>
      <c r="AH36" s="25"/>
      <c r="AI36" s="25"/>
      <c r="AJ36" s="25">
        <f t="shared" si="5"/>
        <v>854.0800000000002</v>
      </c>
      <c r="AK36" s="25">
        <f t="shared" si="6"/>
        <v>0.0008540800000000001</v>
      </c>
      <c r="AL36" s="25">
        <f t="shared" si="7"/>
        <v>1170.8505058074184</v>
      </c>
      <c r="AM36" s="25">
        <f t="shared" si="8"/>
        <v>-316.7705058074182</v>
      </c>
      <c r="AN36" s="25">
        <f t="shared" si="9"/>
        <v>320.69230322770073</v>
      </c>
      <c r="AO36" s="25">
        <f t="shared" si="10"/>
        <v>0.031182538212960208</v>
      </c>
      <c r="AP36" s="25">
        <f t="shared" si="11"/>
        <v>-6.335410116148364</v>
      </c>
      <c r="AQ36" s="25">
        <f t="shared" si="12"/>
        <v>-1.4142449499947152</v>
      </c>
      <c r="AR36" s="25">
        <f t="shared" si="13"/>
        <v>-81.03026610676325</v>
      </c>
      <c r="AS36" s="25"/>
    </row>
    <row r="37" spans="1:4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5">
        <f t="shared" si="14"/>
        <v>35</v>
      </c>
      <c r="AB37" s="25">
        <f t="shared" si="0"/>
        <v>0.0002308707124010554</v>
      </c>
      <c r="AC37" s="25">
        <f t="shared" si="1"/>
        <v>0.8096717882771642</v>
      </c>
      <c r="AD37" s="25">
        <f t="shared" si="2"/>
        <v>11.450488240524429</v>
      </c>
      <c r="AE37" s="25">
        <f t="shared" si="3"/>
        <v>0.8901462298750987</v>
      </c>
      <c r="AF37" s="25">
        <f t="shared" si="15"/>
        <v>1400</v>
      </c>
      <c r="AG37" s="25">
        <f t="shared" si="4"/>
        <v>8792</v>
      </c>
      <c r="AH37" s="25"/>
      <c r="AI37" s="25"/>
      <c r="AJ37" s="25">
        <f t="shared" si="5"/>
        <v>879.2</v>
      </c>
      <c r="AK37" s="25">
        <f t="shared" si="6"/>
        <v>0.0008792</v>
      </c>
      <c r="AL37" s="25">
        <f t="shared" si="7"/>
        <v>1137.3976342129208</v>
      </c>
      <c r="AM37" s="25">
        <f t="shared" si="8"/>
        <v>-258.1976342129208</v>
      </c>
      <c r="AN37" s="25">
        <f t="shared" si="9"/>
        <v>262.994331332729</v>
      </c>
      <c r="AO37" s="25">
        <f t="shared" si="10"/>
        <v>0.03802363324458288</v>
      </c>
      <c r="AP37" s="25">
        <f t="shared" si="11"/>
        <v>-5.163952684258415</v>
      </c>
      <c r="AQ37" s="25">
        <f t="shared" si="12"/>
        <v>-1.3795138201962958</v>
      </c>
      <c r="AR37" s="25">
        <f t="shared" si="13"/>
        <v>-79.04031896941271</v>
      </c>
      <c r="AS37" s="25"/>
    </row>
    <row r="38" spans="1:45" ht="12.7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5">
        <f t="shared" si="14"/>
        <v>36</v>
      </c>
      <c r="AB38" s="25">
        <f t="shared" si="0"/>
        <v>0.00023746701846965698</v>
      </c>
      <c r="AC38" s="25">
        <f t="shared" si="1"/>
        <v>0.7712436768602776</v>
      </c>
      <c r="AD38" s="25">
        <f t="shared" si="2"/>
        <v>10.907032677102974</v>
      </c>
      <c r="AE38" s="25">
        <f t="shared" si="3"/>
        <v>0.916989092380157</v>
      </c>
      <c r="AF38" s="25">
        <f t="shared" si="15"/>
        <v>1440</v>
      </c>
      <c r="AG38" s="25">
        <f t="shared" si="4"/>
        <v>9043.2</v>
      </c>
      <c r="AH38" s="25"/>
      <c r="AI38" s="25"/>
      <c r="AJ38" s="25">
        <f t="shared" si="5"/>
        <v>904.3200000000002</v>
      </c>
      <c r="AK38" s="25">
        <f t="shared" si="6"/>
        <v>0.00090432</v>
      </c>
      <c r="AL38" s="25">
        <f t="shared" si="7"/>
        <v>1105.8032554847841</v>
      </c>
      <c r="AM38" s="25">
        <f t="shared" si="8"/>
        <v>-201.48325548478397</v>
      </c>
      <c r="AN38" s="25">
        <f t="shared" si="9"/>
        <v>207.59456216564712</v>
      </c>
      <c r="AO38" s="25">
        <f t="shared" si="10"/>
        <v>0.04817081861720753</v>
      </c>
      <c r="AP38" s="25">
        <f t="shared" si="11"/>
        <v>-4.02966510969568</v>
      </c>
      <c r="AQ38" s="25">
        <f t="shared" si="12"/>
        <v>-1.3275505726247376</v>
      </c>
      <c r="AR38" s="25">
        <f t="shared" si="13"/>
        <v>-76.06304422043043</v>
      </c>
      <c r="AS38" s="25"/>
    </row>
    <row r="39" spans="1:4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5">
        <f t="shared" si="14"/>
        <v>37</v>
      </c>
      <c r="AB39" s="25">
        <f t="shared" si="0"/>
        <v>0.00024406332453825856</v>
      </c>
      <c r="AC39" s="25">
        <f t="shared" si="1"/>
        <v>0.7297749033016799</v>
      </c>
      <c r="AD39" s="25">
        <f t="shared" si="2"/>
        <v>10.320575657287497</v>
      </c>
      <c r="AE39" s="25">
        <f t="shared" si="3"/>
        <v>0.9402166850279468</v>
      </c>
      <c r="AF39" s="25">
        <f t="shared" si="15"/>
        <v>1480</v>
      </c>
      <c r="AG39" s="25">
        <f t="shared" si="4"/>
        <v>9294.4</v>
      </c>
      <c r="AH39" s="25"/>
      <c r="AI39" s="25"/>
      <c r="AJ39" s="25">
        <f t="shared" si="5"/>
        <v>929.44</v>
      </c>
      <c r="AK39" s="25">
        <f t="shared" si="6"/>
        <v>0.0009294399999999999</v>
      </c>
      <c r="AL39" s="25">
        <f t="shared" si="7"/>
        <v>1075.9166810122226</v>
      </c>
      <c r="AM39" s="25">
        <f t="shared" si="8"/>
        <v>-146.47668101222257</v>
      </c>
      <c r="AN39" s="25">
        <f t="shared" si="9"/>
        <v>154.77537943858</v>
      </c>
      <c r="AO39" s="25">
        <f t="shared" si="10"/>
        <v>0.06460975922832954</v>
      </c>
      <c r="AP39" s="25">
        <f t="shared" si="11"/>
        <v>-2.9295336202444515</v>
      </c>
      <c r="AQ39" s="25">
        <f t="shared" si="12"/>
        <v>-1.2418470763296499</v>
      </c>
      <c r="AR39" s="25">
        <f t="shared" si="13"/>
        <v>-71.15259563717976</v>
      </c>
      <c r="AS39" s="25"/>
    </row>
    <row r="40" spans="1:4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5">
        <f t="shared" si="14"/>
        <v>38</v>
      </c>
      <c r="AB40" s="25">
        <f t="shared" si="0"/>
        <v>0.00025065963060686016</v>
      </c>
      <c r="AC40" s="25">
        <f t="shared" si="1"/>
        <v>0.6854289600663419</v>
      </c>
      <c r="AD40" s="25">
        <f t="shared" si="2"/>
        <v>9.693429313691073</v>
      </c>
      <c r="AE40" s="25">
        <f t="shared" si="3"/>
        <v>0.9597374320121095</v>
      </c>
      <c r="AF40" s="25">
        <f t="shared" si="15"/>
        <v>1520</v>
      </c>
      <c r="AG40" s="25">
        <f t="shared" si="4"/>
        <v>9545.6</v>
      </c>
      <c r="AH40" s="25"/>
      <c r="AI40" s="25"/>
      <c r="AJ40" s="25">
        <f t="shared" si="5"/>
        <v>954.5600000000001</v>
      </c>
      <c r="AK40" s="25">
        <f t="shared" si="6"/>
        <v>0.00095456</v>
      </c>
      <c r="AL40" s="25">
        <f t="shared" si="7"/>
        <v>1047.6030841434797</v>
      </c>
      <c r="AM40" s="25">
        <f t="shared" si="8"/>
        <v>-93.04308414347963</v>
      </c>
      <c r="AN40" s="25">
        <f t="shared" si="9"/>
        <v>105.6267745741137</v>
      </c>
      <c r="AO40" s="25">
        <f t="shared" si="10"/>
        <v>0.09467296564076598</v>
      </c>
      <c r="AP40" s="25">
        <f t="shared" si="11"/>
        <v>-1.8608616828695927</v>
      </c>
      <c r="AQ40" s="25">
        <f t="shared" si="12"/>
        <v>-1.0776895449536052</v>
      </c>
      <c r="AR40" s="25">
        <f t="shared" si="13"/>
        <v>-61.747061998272336</v>
      </c>
      <c r="AS40" s="25"/>
    </row>
    <row r="41" spans="1:4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5">
        <f t="shared" si="14"/>
        <v>39</v>
      </c>
      <c r="AB41" s="25">
        <f t="shared" si="0"/>
        <v>0.0002572559366754617</v>
      </c>
      <c r="AC41" s="25">
        <f t="shared" si="1"/>
        <v>0.6383806829873219</v>
      </c>
      <c r="AD41" s="25">
        <f t="shared" si="2"/>
        <v>9.028066198376699</v>
      </c>
      <c r="AE41" s="25">
        <f t="shared" si="3"/>
        <v>0.9754743719284695</v>
      </c>
      <c r="AF41" s="25">
        <f t="shared" si="15"/>
        <v>1560</v>
      </c>
      <c r="AG41" s="25">
        <f t="shared" si="4"/>
        <v>9796.800000000001</v>
      </c>
      <c r="AH41" s="25"/>
      <c r="AI41" s="25"/>
      <c r="AJ41" s="25">
        <f t="shared" si="5"/>
        <v>979.6800000000002</v>
      </c>
      <c r="AK41" s="25">
        <f t="shared" si="6"/>
        <v>0.0009796800000000001</v>
      </c>
      <c r="AL41" s="25">
        <f t="shared" si="7"/>
        <v>1020.7414666013391</v>
      </c>
      <c r="AM41" s="25">
        <f t="shared" si="8"/>
        <v>-41.06146660133891</v>
      </c>
      <c r="AN41" s="25">
        <f t="shared" si="9"/>
        <v>64.69964481705344</v>
      </c>
      <c r="AO41" s="25">
        <f t="shared" si="10"/>
        <v>0.1545603538980204</v>
      </c>
      <c r="AP41" s="25">
        <f t="shared" si="11"/>
        <v>-0.8212293320267782</v>
      </c>
      <c r="AQ41" s="25">
        <f t="shared" si="12"/>
        <v>-0.6875522773971156</v>
      </c>
      <c r="AR41" s="25">
        <f t="shared" si="13"/>
        <v>-39.39384333669183</v>
      </c>
      <c r="AS41" s="25"/>
    </row>
    <row r="42" spans="1:4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5">
        <f t="shared" si="14"/>
        <v>40</v>
      </c>
      <c r="AB42" s="25">
        <f t="shared" si="0"/>
        <v>0.0002638522427440633</v>
      </c>
      <c r="AC42" s="25">
        <f t="shared" si="1"/>
        <v>0.5888155619677953</v>
      </c>
      <c r="AD42" s="25">
        <f t="shared" si="2"/>
        <v>8.327109534711918</v>
      </c>
      <c r="AE42" s="25">
        <f t="shared" si="3"/>
        <v>0.987365461198758</v>
      </c>
      <c r="AF42" s="25">
        <f t="shared" si="15"/>
        <v>1600</v>
      </c>
      <c r="AG42" s="25">
        <f t="shared" si="4"/>
        <v>10048</v>
      </c>
      <c r="AH42" s="25"/>
      <c r="AI42" s="25"/>
      <c r="AJ42" s="25">
        <f t="shared" si="5"/>
        <v>1004.8000000000001</v>
      </c>
      <c r="AK42" s="25">
        <f t="shared" si="6"/>
        <v>0.0010048</v>
      </c>
      <c r="AL42" s="25">
        <f t="shared" si="7"/>
        <v>995.2229299363058</v>
      </c>
      <c r="AM42" s="25">
        <f t="shared" si="8"/>
        <v>9.577070063694237</v>
      </c>
      <c r="AN42" s="25">
        <f t="shared" si="9"/>
        <v>50.90894097312287</v>
      </c>
      <c r="AO42" s="25">
        <f t="shared" si="10"/>
        <v>0.19642914994596827</v>
      </c>
      <c r="AP42" s="25">
        <f t="shared" si="11"/>
        <v>0.19154140127388472</v>
      </c>
      <c r="AQ42" s="25">
        <f t="shared" si="12"/>
        <v>0.18924922048813883</v>
      </c>
      <c r="AR42" s="25">
        <f t="shared" si="13"/>
        <v>10.843181513010675</v>
      </c>
      <c r="AS42" s="25"/>
    </row>
    <row r="43" spans="1:4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5">
        <f t="shared" si="14"/>
        <v>41</v>
      </c>
      <c r="AB43" s="25">
        <f t="shared" si="0"/>
        <v>0.00027044854881266487</v>
      </c>
      <c r="AC43" s="25">
        <f t="shared" si="1"/>
        <v>0.5369290096789539</v>
      </c>
      <c r="AD43" s="25">
        <f t="shared" si="2"/>
        <v>7.593322875195314</v>
      </c>
      <c r="AE43" s="25">
        <f t="shared" si="3"/>
        <v>0.9953638186801492</v>
      </c>
      <c r="AF43" s="25">
        <f t="shared" si="15"/>
        <v>1640</v>
      </c>
      <c r="AG43" s="25">
        <f t="shared" si="4"/>
        <v>10299.2</v>
      </c>
      <c r="AH43" s="25"/>
      <c r="AI43" s="25"/>
      <c r="AJ43" s="25">
        <f t="shared" si="5"/>
        <v>1029.92</v>
      </c>
      <c r="AK43" s="25">
        <f t="shared" si="6"/>
        <v>0.00102992</v>
      </c>
      <c r="AL43" s="25">
        <f t="shared" si="7"/>
        <v>970.9491999378594</v>
      </c>
      <c r="AM43" s="25">
        <f t="shared" si="8"/>
        <v>58.97080006214071</v>
      </c>
      <c r="AN43" s="25">
        <f t="shared" si="9"/>
        <v>77.31465100463802</v>
      </c>
      <c r="AO43" s="25">
        <f t="shared" si="10"/>
        <v>0.12934159140678408</v>
      </c>
      <c r="AP43" s="25">
        <f t="shared" si="11"/>
        <v>1.1794160012428143</v>
      </c>
      <c r="AQ43" s="25">
        <f t="shared" si="12"/>
        <v>0.8675359178430568</v>
      </c>
      <c r="AR43" s="25">
        <f t="shared" si="13"/>
        <v>49.70614622329794</v>
      </c>
      <c r="AS43" s="25"/>
    </row>
    <row r="44" spans="1:4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5">
        <f t="shared" si="14"/>
        <v>42</v>
      </c>
      <c r="AB44" s="25">
        <f t="shared" si="0"/>
        <v>0.00027704485488126647</v>
      </c>
      <c r="AC44" s="25">
        <f t="shared" si="1"/>
        <v>0.4829255911369407</v>
      </c>
      <c r="AD44" s="25">
        <f t="shared" si="2"/>
        <v>6.829599206029058</v>
      </c>
      <c r="AE44" s="25">
        <f t="shared" si="3"/>
        <v>0.9994379104962317</v>
      </c>
      <c r="AF44" s="25">
        <f t="shared" si="15"/>
        <v>1680</v>
      </c>
      <c r="AG44" s="25">
        <f t="shared" si="4"/>
        <v>10550.4</v>
      </c>
      <c r="AH44" s="25"/>
      <c r="AI44" s="25"/>
      <c r="AJ44" s="25">
        <f t="shared" si="5"/>
        <v>1055.04</v>
      </c>
      <c r="AK44" s="25">
        <f t="shared" si="6"/>
        <v>0.00105504</v>
      </c>
      <c r="AL44" s="25">
        <f t="shared" si="7"/>
        <v>947.8313618441008</v>
      </c>
      <c r="AM44" s="25">
        <f t="shared" si="8"/>
        <v>107.20863815589917</v>
      </c>
      <c r="AN44" s="25">
        <f t="shared" si="9"/>
        <v>118.29493689605874</v>
      </c>
      <c r="AO44" s="25">
        <f t="shared" si="10"/>
        <v>0.084534471739789</v>
      </c>
      <c r="AP44" s="25">
        <f t="shared" si="11"/>
        <v>2.144172763117983</v>
      </c>
      <c r="AQ44" s="25">
        <f t="shared" si="12"/>
        <v>1.1344043235763586</v>
      </c>
      <c r="AR44" s="25">
        <f t="shared" si="13"/>
        <v>64.99657942027554</v>
      </c>
      <c r="AS44" s="25"/>
    </row>
    <row r="45" spans="1:4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5">
        <f t="shared" si="14"/>
        <v>43</v>
      </c>
      <c r="AB45" s="25">
        <f t="shared" si="0"/>
        <v>0.0002836411609498681</v>
      </c>
      <c r="AC45" s="25">
        <f t="shared" si="1"/>
        <v>0.42701821719627686</v>
      </c>
      <c r="AD45" s="25">
        <f t="shared" si="2"/>
        <v>6.0389495413935474</v>
      </c>
      <c r="AE45" s="25">
        <f t="shared" si="3"/>
        <v>0.9995716743607024</v>
      </c>
      <c r="AF45" s="25">
        <f t="shared" si="15"/>
        <v>1720</v>
      </c>
      <c r="AG45" s="25">
        <f t="shared" si="4"/>
        <v>10801.6</v>
      </c>
      <c r="AH45" s="25"/>
      <c r="AI45" s="25"/>
      <c r="AJ45" s="25">
        <f t="shared" si="5"/>
        <v>1080.16</v>
      </c>
      <c r="AK45" s="25">
        <f t="shared" si="6"/>
        <v>0.00108016</v>
      </c>
      <c r="AL45" s="25">
        <f t="shared" si="7"/>
        <v>925.7887720337728</v>
      </c>
      <c r="AM45" s="25">
        <f t="shared" si="8"/>
        <v>154.37122796622725</v>
      </c>
      <c r="AN45" s="25">
        <f t="shared" si="9"/>
        <v>162.26668180437073</v>
      </c>
      <c r="AO45" s="25">
        <f t="shared" si="10"/>
        <v>0.06162694577101191</v>
      </c>
      <c r="AP45" s="25">
        <f t="shared" si="11"/>
        <v>3.087424559324545</v>
      </c>
      <c r="AQ45" s="25">
        <f t="shared" si="12"/>
        <v>1.2575645906689217</v>
      </c>
      <c r="AR45" s="25">
        <f t="shared" si="13"/>
        <v>72.053142865192</v>
      </c>
      <c r="AS45" s="25"/>
    </row>
    <row r="46" spans="1:4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5">
        <f t="shared" si="14"/>
        <v>44</v>
      </c>
      <c r="AB46" s="25">
        <f t="shared" si="0"/>
        <v>0.0002902374670184696</v>
      </c>
      <c r="AC46" s="25">
        <f t="shared" si="1"/>
        <v>0.3694273051394432</v>
      </c>
      <c r="AD46" s="25">
        <f t="shared" si="2"/>
        <v>5.2244910523914445</v>
      </c>
      <c r="AE46" s="25">
        <f t="shared" si="3"/>
        <v>0.9957645829036382</v>
      </c>
      <c r="AF46" s="25">
        <f t="shared" si="15"/>
        <v>1760</v>
      </c>
      <c r="AG46" s="25">
        <f t="shared" si="4"/>
        <v>11052.800000000001</v>
      </c>
      <c r="AH46" s="25"/>
      <c r="AI46" s="25"/>
      <c r="AJ46" s="25">
        <f t="shared" si="5"/>
        <v>1105.2800000000002</v>
      </c>
      <c r="AK46" s="25">
        <f t="shared" si="6"/>
        <v>0.0011052800000000002</v>
      </c>
      <c r="AL46" s="25">
        <f t="shared" si="7"/>
        <v>904.7481181239142</v>
      </c>
      <c r="AM46" s="25">
        <f t="shared" si="8"/>
        <v>200.531881876086</v>
      </c>
      <c r="AN46" s="25">
        <f t="shared" si="9"/>
        <v>206.67132275370116</v>
      </c>
      <c r="AO46" s="25">
        <f t="shared" si="10"/>
        <v>0.04838600666391155</v>
      </c>
      <c r="AP46" s="25">
        <f t="shared" si="11"/>
        <v>4.01063763752172</v>
      </c>
      <c r="AQ46" s="25">
        <f t="shared" si="12"/>
        <v>1.326441844661891</v>
      </c>
      <c r="AR46" s="25">
        <f t="shared" si="13"/>
        <v>75.99951878810005</v>
      </c>
      <c r="AS46" s="25"/>
    </row>
    <row r="47" spans="1:4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5">
        <f t="shared" si="14"/>
        <v>45</v>
      </c>
      <c r="AB47" s="25">
        <f t="shared" si="0"/>
        <v>0.00029683377308707123</v>
      </c>
      <c r="AC47" s="25">
        <f t="shared" si="1"/>
        <v>0.31037990967204204</v>
      </c>
      <c r="AD47" s="25">
        <f t="shared" si="2"/>
        <v>4.38943477746338</v>
      </c>
      <c r="AE47" s="25">
        <f t="shared" si="3"/>
        <v>0.9880316457506746</v>
      </c>
      <c r="AF47" s="25">
        <f t="shared" si="15"/>
        <v>1800</v>
      </c>
      <c r="AG47" s="25">
        <f t="shared" si="4"/>
        <v>11304</v>
      </c>
      <c r="AH47" s="25"/>
      <c r="AI47" s="25"/>
      <c r="AJ47" s="25">
        <f t="shared" si="5"/>
        <v>1130.4</v>
      </c>
      <c r="AK47" s="25">
        <f t="shared" si="6"/>
        <v>0.0011304</v>
      </c>
      <c r="AL47" s="25">
        <f t="shared" si="7"/>
        <v>884.6426043878274</v>
      </c>
      <c r="AM47" s="25">
        <f t="shared" si="8"/>
        <v>245.75739561217267</v>
      </c>
      <c r="AN47" s="25">
        <f t="shared" si="9"/>
        <v>250.792140024519</v>
      </c>
      <c r="AO47" s="25">
        <f t="shared" si="10"/>
        <v>0.03987365791855493</v>
      </c>
      <c r="AP47" s="25">
        <f t="shared" si="11"/>
        <v>4.915147912243453</v>
      </c>
      <c r="AQ47" s="25">
        <f t="shared" si="12"/>
        <v>1.3700831003636287</v>
      </c>
      <c r="AR47" s="25">
        <f t="shared" si="13"/>
        <v>78.4999785300693</v>
      </c>
      <c r="AS47" s="25"/>
    </row>
    <row r="48" spans="1:4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5">
        <f t="shared" si="14"/>
        <v>46</v>
      </c>
      <c r="AB48" s="25">
        <f t="shared" si="0"/>
        <v>0.0003034300791556728</v>
      </c>
      <c r="AC48" s="25">
        <f t="shared" si="1"/>
        <v>0.2501088277496296</v>
      </c>
      <c r="AD48" s="25">
        <f t="shared" si="2"/>
        <v>3.5370729627276254</v>
      </c>
      <c r="AE48" s="25">
        <f t="shared" si="3"/>
        <v>0.9764033503468966</v>
      </c>
      <c r="AF48" s="25">
        <f t="shared" si="15"/>
        <v>1840</v>
      </c>
      <c r="AG48" s="25">
        <f t="shared" si="4"/>
        <v>11555.2</v>
      </c>
      <c r="AH48" s="25"/>
      <c r="AI48" s="25"/>
      <c r="AJ48" s="25">
        <f t="shared" si="5"/>
        <v>1155.5200000000002</v>
      </c>
      <c r="AK48" s="25">
        <f t="shared" si="6"/>
        <v>0.00115552</v>
      </c>
      <c r="AL48" s="25">
        <f t="shared" si="7"/>
        <v>865.4112434228746</v>
      </c>
      <c r="AM48" s="25">
        <f t="shared" si="8"/>
        <v>290.10875657712563</v>
      </c>
      <c r="AN48" s="25">
        <f t="shared" si="9"/>
        <v>294.3859552402695</v>
      </c>
      <c r="AO48" s="25">
        <f t="shared" si="10"/>
        <v>0.03396901184310333</v>
      </c>
      <c r="AP48" s="25">
        <f t="shared" si="11"/>
        <v>5.802175131542513</v>
      </c>
      <c r="AQ48" s="25">
        <f t="shared" si="12"/>
        <v>1.4001238849400817</v>
      </c>
      <c r="AR48" s="25">
        <f t="shared" si="13"/>
        <v>80.22118868414834</v>
      </c>
      <c r="AS48" s="25"/>
    </row>
    <row r="49" spans="1:4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5">
        <f t="shared" si="14"/>
        <v>47</v>
      </c>
      <c r="AB49" s="25">
        <f t="shared" si="0"/>
        <v>0.0003100263852242744</v>
      </c>
      <c r="AC49" s="25">
        <f t="shared" si="1"/>
        <v>0.1888516807654688</v>
      </c>
      <c r="AD49" s="25">
        <f t="shared" si="2"/>
        <v>2.6707660821548016</v>
      </c>
      <c r="AE49" s="25">
        <f t="shared" si="3"/>
        <v>0.9609255417587438</v>
      </c>
      <c r="AF49" s="25">
        <f t="shared" si="15"/>
        <v>1880</v>
      </c>
      <c r="AG49" s="25">
        <f t="shared" si="4"/>
        <v>11806.4</v>
      </c>
      <c r="AH49" s="25"/>
      <c r="AI49" s="25"/>
      <c r="AJ49" s="25">
        <f t="shared" si="5"/>
        <v>1180.64</v>
      </c>
      <c r="AK49" s="25">
        <f t="shared" si="6"/>
        <v>0.00118064</v>
      </c>
      <c r="AL49" s="25">
        <f t="shared" si="7"/>
        <v>846.9982382436644</v>
      </c>
      <c r="AM49" s="25">
        <f t="shared" si="8"/>
        <v>333.64176175633565</v>
      </c>
      <c r="AN49" s="25">
        <f t="shared" si="9"/>
        <v>337.3674927847546</v>
      </c>
      <c r="AO49" s="25">
        <f t="shared" si="10"/>
        <v>0.02964126720525545</v>
      </c>
      <c r="AP49" s="25">
        <f t="shared" si="11"/>
        <v>6.672835235126713</v>
      </c>
      <c r="AQ49" s="25">
        <f t="shared" si="12"/>
        <v>1.4220419951326482</v>
      </c>
      <c r="AR49" s="25">
        <f t="shared" si="13"/>
        <v>81.4770038818393</v>
      </c>
      <c r="AS49" s="25"/>
    </row>
    <row r="50" spans="1:4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5">
        <f t="shared" si="14"/>
        <v>48</v>
      </c>
      <c r="AB50" s="25">
        <f t="shared" si="0"/>
        <v>0.00031662269129287593</v>
      </c>
      <c r="AC50" s="25">
        <f t="shared" si="1"/>
        <v>0.12684997771773107</v>
      </c>
      <c r="AD50" s="25">
        <f t="shared" si="2"/>
        <v>1.793929588751402</v>
      </c>
      <c r="AE50" s="25">
        <f t="shared" si="3"/>
        <v>0.9416592419278187</v>
      </c>
      <c r="AF50" s="25">
        <f t="shared" si="15"/>
        <v>1920</v>
      </c>
      <c r="AG50" s="25">
        <f t="shared" si="4"/>
        <v>12057.6</v>
      </c>
      <c r="AH50" s="25"/>
      <c r="AI50" s="25"/>
      <c r="AJ50" s="25">
        <f t="shared" si="5"/>
        <v>1205.76</v>
      </c>
      <c r="AK50" s="25">
        <f t="shared" si="6"/>
        <v>0.00120576</v>
      </c>
      <c r="AL50" s="25">
        <f t="shared" si="7"/>
        <v>829.3524416135881</v>
      </c>
      <c r="AM50" s="25">
        <f t="shared" si="8"/>
        <v>376.4075583864119</v>
      </c>
      <c r="AN50" s="25">
        <f t="shared" si="9"/>
        <v>379.71390547413466</v>
      </c>
      <c r="AO50" s="25">
        <f t="shared" si="10"/>
        <v>0.026335617041765617</v>
      </c>
      <c r="AP50" s="25">
        <f t="shared" si="11"/>
        <v>7.528151167728238</v>
      </c>
      <c r="AQ50" s="25">
        <f t="shared" si="12"/>
        <v>1.4387347111363897</v>
      </c>
      <c r="AR50" s="25">
        <f t="shared" si="13"/>
        <v>82.43342604889943</v>
      </c>
      <c r="AS50" s="25"/>
    </row>
    <row r="51" spans="1:4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5">
        <f t="shared" si="14"/>
        <v>49</v>
      </c>
      <c r="AB51" s="25">
        <f t="shared" si="0"/>
        <v>0.00032321899736147754</v>
      </c>
      <c r="AC51" s="25">
        <f t="shared" si="1"/>
        <v>0.06434816304963788</v>
      </c>
      <c r="AD51" s="25">
        <f t="shared" si="2"/>
        <v>0.9100204489859315</v>
      </c>
      <c r="AE51" s="25">
        <f t="shared" si="3"/>
        <v>0.9186804090891957</v>
      </c>
      <c r="AF51" s="25">
        <f t="shared" si="15"/>
        <v>1960</v>
      </c>
      <c r="AG51" s="25">
        <f t="shared" si="4"/>
        <v>12308.800000000001</v>
      </c>
      <c r="AH51" s="25"/>
      <c r="AI51" s="25"/>
      <c r="AJ51" s="25">
        <f t="shared" si="5"/>
        <v>1230.88</v>
      </c>
      <c r="AK51" s="25">
        <f t="shared" si="6"/>
        <v>0.00123088</v>
      </c>
      <c r="AL51" s="25">
        <f t="shared" si="7"/>
        <v>812.4268815806578</v>
      </c>
      <c r="AM51" s="25">
        <f t="shared" si="8"/>
        <v>418.45311841934233</v>
      </c>
      <c r="AN51" s="25">
        <f t="shared" si="9"/>
        <v>421.4297240523883</v>
      </c>
      <c r="AO51" s="25">
        <f t="shared" si="10"/>
        <v>0.02372874866025561</v>
      </c>
      <c r="AP51" s="25">
        <f t="shared" si="11"/>
        <v>8.369062368386846</v>
      </c>
      <c r="AQ51" s="25">
        <f t="shared" si="12"/>
        <v>1.4518724605412066</v>
      </c>
      <c r="AR51" s="25">
        <f t="shared" si="13"/>
        <v>83.1861636353552</v>
      </c>
      <c r="AS51" s="25"/>
    </row>
    <row r="52" spans="1:4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5">
        <f t="shared" si="14"/>
        <v>50</v>
      </c>
      <c r="AB52" s="25">
        <f t="shared" si="0"/>
        <v>0.00032981530343007914</v>
      </c>
      <c r="AC52" s="25">
        <f t="shared" si="1"/>
        <v>0.0015926529164872723</v>
      </c>
      <c r="AD52" s="25">
        <f t="shared" si="2"/>
        <v>0.022523513546493647</v>
      </c>
      <c r="AE52" s="25">
        <f t="shared" si="3"/>
        <v>0.8920796383027366</v>
      </c>
      <c r="AF52" s="25">
        <f t="shared" si="15"/>
        <v>2000</v>
      </c>
      <c r="AG52" s="25">
        <f t="shared" si="4"/>
        <v>12560</v>
      </c>
      <c r="AH52" s="25"/>
      <c r="AI52" s="25"/>
      <c r="AJ52" s="25">
        <f t="shared" si="5"/>
        <v>1256</v>
      </c>
      <c r="AK52" s="25">
        <f t="shared" si="6"/>
        <v>0.001256</v>
      </c>
      <c r="AL52" s="25">
        <f t="shared" si="7"/>
        <v>796.1783439490446</v>
      </c>
      <c r="AM52" s="25">
        <f t="shared" si="8"/>
        <v>459.8216560509554</v>
      </c>
      <c r="AN52" s="25">
        <f t="shared" si="9"/>
        <v>462.5321128023903</v>
      </c>
      <c r="AO52" s="25">
        <f t="shared" si="10"/>
        <v>0.02162012046993231</v>
      </c>
      <c r="AP52" s="25">
        <f t="shared" si="11"/>
        <v>9.196433121019108</v>
      </c>
      <c r="AQ52" s="25">
        <f t="shared" si="12"/>
        <v>1.4624840702846382</v>
      </c>
      <c r="AR52" s="25">
        <f t="shared" si="13"/>
        <v>83.79416408204911</v>
      </c>
      <c r="AS52" s="25"/>
    </row>
    <row r="53" spans="1:4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5">
        <f t="shared" si="14"/>
        <v>51</v>
      </c>
      <c r="AB53" s="25">
        <f t="shared" si="0"/>
        <v>0.0003364116094986807</v>
      </c>
      <c r="AC53" s="25">
        <f t="shared" si="1"/>
        <v>-0.06116913632088552</v>
      </c>
      <c r="AD53" s="25">
        <f t="shared" si="2"/>
        <v>-0.8650622218364499</v>
      </c>
      <c r="AE53" s="25">
        <f t="shared" si="3"/>
        <v>0.8619618042780798</v>
      </c>
      <c r="AF53" s="25">
        <f t="shared" si="15"/>
        <v>2040</v>
      </c>
      <c r="AG53" s="25">
        <f t="shared" si="4"/>
        <v>12811.2</v>
      </c>
      <c r="AH53" s="25"/>
      <c r="AI53" s="25"/>
      <c r="AJ53" s="25">
        <f t="shared" si="5"/>
        <v>1281.1200000000001</v>
      </c>
      <c r="AK53" s="25">
        <f t="shared" si="6"/>
        <v>0.00128112</v>
      </c>
      <c r="AL53" s="25">
        <f t="shared" si="7"/>
        <v>780.5670038716123</v>
      </c>
      <c r="AM53" s="25">
        <f t="shared" si="8"/>
        <v>500.5529961283878</v>
      </c>
      <c r="AN53" s="25">
        <f t="shared" si="9"/>
        <v>503.04403577928025</v>
      </c>
      <c r="AO53" s="25">
        <f t="shared" si="10"/>
        <v>0.01987897537540368</v>
      </c>
      <c r="AP53" s="25">
        <f t="shared" si="11"/>
        <v>10.011059922567757</v>
      </c>
      <c r="AQ53" s="25">
        <f t="shared" si="12"/>
        <v>1.4712370587066395</v>
      </c>
      <c r="AR53" s="25">
        <f t="shared" si="13"/>
        <v>84.29567337226564</v>
      </c>
      <c r="AS53" s="25"/>
    </row>
    <row r="54" spans="1:4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5">
        <f t="shared" si="14"/>
        <v>52</v>
      </c>
      <c r="AB54" s="25">
        <f t="shared" si="0"/>
        <v>0.0003430079155672823</v>
      </c>
      <c r="AC54" s="25">
        <f t="shared" si="1"/>
        <v>-0.12368976354600182</v>
      </c>
      <c r="AD54" s="25">
        <f t="shared" si="2"/>
        <v>-1.7492374113347704</v>
      </c>
      <c r="AE54" s="25">
        <f t="shared" si="3"/>
        <v>0.8284456479014793</v>
      </c>
      <c r="AF54" s="25">
        <f t="shared" si="15"/>
        <v>2080</v>
      </c>
      <c r="AG54" s="25">
        <f t="shared" si="4"/>
        <v>13062.4</v>
      </c>
      <c r="AH54" s="25"/>
      <c r="AI54" s="25"/>
      <c r="AJ54" s="25">
        <f t="shared" si="5"/>
        <v>1306.24</v>
      </c>
      <c r="AK54" s="25">
        <f t="shared" si="6"/>
        <v>0.00130624</v>
      </c>
      <c r="AL54" s="25">
        <f t="shared" si="7"/>
        <v>765.5560999510044</v>
      </c>
      <c r="AM54" s="25">
        <f t="shared" si="8"/>
        <v>540.6839000489956</v>
      </c>
      <c r="AN54" s="25">
        <f t="shared" si="9"/>
        <v>542.9908652750912</v>
      </c>
      <c r="AO54" s="25">
        <f t="shared" si="10"/>
        <v>0.018416516076994734</v>
      </c>
      <c r="AP54" s="25">
        <f t="shared" si="11"/>
        <v>10.813678000979912</v>
      </c>
      <c r="AQ54" s="25">
        <f t="shared" si="12"/>
        <v>1.4785831162283507</v>
      </c>
      <c r="AR54" s="25">
        <f t="shared" si="13"/>
        <v>84.7165714605509</v>
      </c>
      <c r="AS54" s="25"/>
    </row>
    <row r="55" spans="1:4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5">
        <f t="shared" si="14"/>
        <v>53</v>
      </c>
      <c r="AB55" s="25">
        <f t="shared" si="0"/>
        <v>0.00034960422163588385</v>
      </c>
      <c r="AC55" s="25">
        <f t="shared" si="1"/>
        <v>-0.18572273843422907</v>
      </c>
      <c r="AD55" s="25">
        <f t="shared" si="2"/>
        <v>-2.626516155347576</v>
      </c>
      <c r="AE55" s="25">
        <f t="shared" si="3"/>
        <v>0.7916633080946383</v>
      </c>
      <c r="AF55" s="25">
        <f t="shared" si="15"/>
        <v>2120</v>
      </c>
      <c r="AG55" s="25">
        <f t="shared" si="4"/>
        <v>13313.6</v>
      </c>
      <c r="AH55" s="25"/>
      <c r="AI55" s="25"/>
      <c r="AJ55" s="25">
        <f t="shared" si="5"/>
        <v>1331.3600000000001</v>
      </c>
      <c r="AK55" s="25">
        <f t="shared" si="6"/>
        <v>0.00133136</v>
      </c>
      <c r="AL55" s="25">
        <f t="shared" si="7"/>
        <v>751.1116452349478</v>
      </c>
      <c r="AM55" s="25">
        <f t="shared" si="8"/>
        <v>580.2483547650523</v>
      </c>
      <c r="AN55" s="25">
        <f t="shared" si="9"/>
        <v>582.3986205405624</v>
      </c>
      <c r="AO55" s="25">
        <f t="shared" si="10"/>
        <v>0.017170370339679622</v>
      </c>
      <c r="AP55" s="25">
        <f t="shared" si="11"/>
        <v>11.604967095301047</v>
      </c>
      <c r="AQ55" s="25">
        <f t="shared" si="12"/>
        <v>1.4848386613382325</v>
      </c>
      <c r="AR55" s="25">
        <f t="shared" si="13"/>
        <v>85.07498779069122</v>
      </c>
      <c r="AS55" s="25"/>
    </row>
    <row r="56" spans="1:4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5">
        <f t="shared" si="14"/>
        <v>54</v>
      </c>
      <c r="AB56" s="25">
        <f t="shared" si="0"/>
        <v>0.00035620052770448545</v>
      </c>
      <c r="AC56" s="25">
        <f t="shared" si="1"/>
        <v>-0.2470234932517383</v>
      </c>
      <c r="AD56" s="25">
        <f t="shared" si="2"/>
        <v>-3.4934397438138705</v>
      </c>
      <c r="AE56" s="25">
        <f t="shared" si="3"/>
        <v>0.7517598008511907</v>
      </c>
      <c r="AF56" s="25">
        <f t="shared" si="15"/>
        <v>2160</v>
      </c>
      <c r="AG56" s="25">
        <f t="shared" si="4"/>
        <v>13564.800000000001</v>
      </c>
      <c r="AH56" s="25"/>
      <c r="AI56" s="25"/>
      <c r="AJ56" s="25">
        <f t="shared" si="5"/>
        <v>1356.4800000000002</v>
      </c>
      <c r="AK56" s="25">
        <f t="shared" si="6"/>
        <v>0.00135648</v>
      </c>
      <c r="AL56" s="25">
        <f t="shared" si="7"/>
        <v>737.2021703231894</v>
      </c>
      <c r="AM56" s="25">
        <f t="shared" si="8"/>
        <v>619.2778296768108</v>
      </c>
      <c r="AN56" s="25">
        <f t="shared" si="9"/>
        <v>621.2930309678526</v>
      </c>
      <c r="AO56" s="25">
        <f t="shared" si="10"/>
        <v>0.01609546462226039</v>
      </c>
      <c r="AP56" s="25">
        <f t="shared" si="11"/>
        <v>12.385556593536217</v>
      </c>
      <c r="AQ56" s="25">
        <f t="shared" si="12"/>
        <v>1.4902318796246292</v>
      </c>
      <c r="AR56" s="25">
        <f t="shared" si="13"/>
        <v>85.38399643372736</v>
      </c>
      <c r="AS56" s="25"/>
    </row>
    <row r="57" spans="1:4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5">
        <f t="shared" si="14"/>
        <v>55</v>
      </c>
      <c r="AB57" s="25">
        <f t="shared" si="0"/>
        <v>0.00036279683377308706</v>
      </c>
      <c r="AC57" s="25">
        <f t="shared" si="1"/>
        <v>-0.3073503470745561</v>
      </c>
      <c r="AD57" s="25">
        <f t="shared" si="2"/>
        <v>-4.346590292329152</v>
      </c>
      <c r="AE57" s="25">
        <f t="shared" si="3"/>
        <v>0.7088924475047658</v>
      </c>
      <c r="AF57" s="25">
        <f t="shared" si="15"/>
        <v>2200</v>
      </c>
      <c r="AG57" s="25">
        <f t="shared" si="4"/>
        <v>13816</v>
      </c>
      <c r="AH57" s="25"/>
      <c r="AI57" s="25"/>
      <c r="AJ57" s="25">
        <f t="shared" si="5"/>
        <v>1381.6000000000001</v>
      </c>
      <c r="AK57" s="25">
        <f t="shared" si="6"/>
        <v>0.0013816</v>
      </c>
      <c r="AL57" s="25">
        <f t="shared" si="7"/>
        <v>723.7984944991315</v>
      </c>
      <c r="AM57" s="25">
        <f t="shared" si="8"/>
        <v>657.8015055008686</v>
      </c>
      <c r="AN57" s="25">
        <f t="shared" si="9"/>
        <v>659.6990379250293</v>
      </c>
      <c r="AO57" s="25">
        <f t="shared" si="10"/>
        <v>0.015158427442085247</v>
      </c>
      <c r="AP57" s="25">
        <f t="shared" si="11"/>
        <v>13.156030110017372</v>
      </c>
      <c r="AQ57" s="25">
        <f t="shared" si="12"/>
        <v>1.4949314373632103</v>
      </c>
      <c r="AR57" s="25">
        <f t="shared" si="13"/>
        <v>85.65326125531485</v>
      </c>
      <c r="AS57" s="25"/>
    </row>
    <row r="58" spans="1:4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5">
        <f t="shared" si="14"/>
        <v>56</v>
      </c>
      <c r="AB58" s="25">
        <f t="shared" si="0"/>
        <v>0.0003693931398416886</v>
      </c>
      <c r="AC58" s="25">
        <f t="shared" si="1"/>
        <v>-0.36646545862624613</v>
      </c>
      <c r="AD58" s="25">
        <f t="shared" si="2"/>
        <v>-5.182604217305136</v>
      </c>
      <c r="AE58" s="25">
        <f t="shared" si="3"/>
        <v>0.6632302544827057</v>
      </c>
      <c r="AF58" s="25">
        <f t="shared" si="15"/>
        <v>2240</v>
      </c>
      <c r="AG58" s="25">
        <f t="shared" si="4"/>
        <v>14067.2</v>
      </c>
      <c r="AH58" s="25"/>
      <c r="AI58" s="25"/>
      <c r="AJ58" s="25">
        <f t="shared" si="5"/>
        <v>1406.7200000000003</v>
      </c>
      <c r="AK58" s="25">
        <f t="shared" si="6"/>
        <v>0.00140672</v>
      </c>
      <c r="AL58" s="25">
        <f t="shared" si="7"/>
        <v>710.8735213830755</v>
      </c>
      <c r="AM58" s="25">
        <f t="shared" si="8"/>
        <v>695.8464786169247</v>
      </c>
      <c r="AN58" s="25">
        <f t="shared" si="9"/>
        <v>697.6405391056159</v>
      </c>
      <c r="AO58" s="25">
        <f t="shared" si="10"/>
        <v>0.014334029402620622</v>
      </c>
      <c r="AP58" s="25">
        <f t="shared" si="11"/>
        <v>13.916929572338494</v>
      </c>
      <c r="AQ58" s="25">
        <f t="shared" si="12"/>
        <v>1.499064680589674</v>
      </c>
      <c r="AR58" s="25">
        <f t="shared" si="13"/>
        <v>85.89007864577155</v>
      </c>
      <c r="AS58" s="25"/>
    </row>
    <row r="59" spans="1:4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5">
        <f t="shared" si="14"/>
        <v>57</v>
      </c>
      <c r="AB59" s="25">
        <f t="shared" si="0"/>
        <v>0.0003759894459102902</v>
      </c>
      <c r="AC59" s="25">
        <f t="shared" si="1"/>
        <v>-0.4241357639776112</v>
      </c>
      <c r="AD59" s="25">
        <f t="shared" si="2"/>
        <v>-5.998185497046118</v>
      </c>
      <c r="AE59" s="25">
        <f t="shared" si="3"/>
        <v>0.6149532469907844</v>
      </c>
      <c r="AF59" s="25">
        <f t="shared" si="15"/>
        <v>2280</v>
      </c>
      <c r="AG59" s="25">
        <f t="shared" si="4"/>
        <v>14318.400000000001</v>
      </c>
      <c r="AH59" s="25"/>
      <c r="AI59" s="25"/>
      <c r="AJ59" s="25">
        <f t="shared" si="5"/>
        <v>1431.8400000000001</v>
      </c>
      <c r="AK59" s="25">
        <f t="shared" si="6"/>
        <v>0.00143184</v>
      </c>
      <c r="AL59" s="25">
        <f t="shared" si="7"/>
        <v>698.4020560956532</v>
      </c>
      <c r="AM59" s="25">
        <f t="shared" si="8"/>
        <v>733.437943904347</v>
      </c>
      <c r="AN59" s="25">
        <f t="shared" si="9"/>
        <v>735.1402706685548</v>
      </c>
      <c r="AO59" s="25">
        <f t="shared" si="10"/>
        <v>0.013602846149219593</v>
      </c>
      <c r="AP59" s="25">
        <f t="shared" si="11"/>
        <v>14.66875887808694</v>
      </c>
      <c r="AQ59" s="25">
        <f t="shared" si="12"/>
        <v>1.5027295483464038</v>
      </c>
      <c r="AR59" s="25">
        <f t="shared" si="13"/>
        <v>86.10006009882537</v>
      </c>
      <c r="AS59" s="25"/>
    </row>
    <row r="60" spans="1:45" ht="30.75" thickBot="1">
      <c r="A60" s="1"/>
      <c r="B60" s="3" t="s">
        <v>32</v>
      </c>
      <c r="C60" s="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5">
        <f t="shared" si="14"/>
        <v>58</v>
      </c>
      <c r="AB60" s="25">
        <f t="shared" si="0"/>
        <v>0.00038258575197889176</v>
      </c>
      <c r="AC60" s="25">
        <f t="shared" si="1"/>
        <v>-0.4801338954114892</v>
      </c>
      <c r="AD60" s="25">
        <f t="shared" si="2"/>
        <v>-6.7901186664595325</v>
      </c>
      <c r="AE60" s="25">
        <f t="shared" si="3"/>
        <v>0.5642517592559142</v>
      </c>
      <c r="AF60" s="25">
        <f t="shared" si="15"/>
        <v>2320</v>
      </c>
      <c r="AG60" s="25">
        <f t="shared" si="4"/>
        <v>14569.6</v>
      </c>
      <c r="AH60" s="25"/>
      <c r="AI60" s="25"/>
      <c r="AJ60" s="25">
        <f t="shared" si="5"/>
        <v>1456.96</v>
      </c>
      <c r="AK60" s="25">
        <f t="shared" si="6"/>
        <v>0.00145696</v>
      </c>
      <c r="AL60" s="25">
        <f t="shared" si="7"/>
        <v>686.3606413353833</v>
      </c>
      <c r="AM60" s="25">
        <f t="shared" si="8"/>
        <v>770.5993586646167</v>
      </c>
      <c r="AN60" s="25">
        <f t="shared" si="9"/>
        <v>772.2197689610896</v>
      </c>
      <c r="AO60" s="25">
        <f t="shared" si="10"/>
        <v>0.012949681427417429</v>
      </c>
      <c r="AP60" s="25">
        <f t="shared" si="11"/>
        <v>15.411987173292335</v>
      </c>
      <c r="AQ60" s="25">
        <f t="shared" si="12"/>
        <v>1.5060025926956135</v>
      </c>
      <c r="AR60" s="25">
        <f t="shared" si="13"/>
        <v>86.2875917245149</v>
      </c>
      <c r="AS60" s="25"/>
    </row>
    <row r="61" spans="1:4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5">
        <f t="shared" si="14"/>
        <v>59</v>
      </c>
      <c r="AB61" s="25">
        <f t="shared" si="0"/>
        <v>0.00038918205804749337</v>
      </c>
      <c r="AC61" s="25">
        <f t="shared" si="1"/>
        <v>-0.5342390778299887</v>
      </c>
      <c r="AD61" s="25">
        <f t="shared" si="2"/>
        <v>-7.555281494168655</v>
      </c>
      <c r="AE61" s="25">
        <f t="shared" si="3"/>
        <v>0.5113256841250763</v>
      </c>
      <c r="AF61" s="25">
        <f t="shared" si="15"/>
        <v>2360</v>
      </c>
      <c r="AG61" s="25">
        <f t="shared" si="4"/>
        <v>14820.800000000001</v>
      </c>
      <c r="AH61" s="25"/>
      <c r="AI61" s="25"/>
      <c r="AJ61" s="25">
        <f t="shared" si="5"/>
        <v>1482.0800000000002</v>
      </c>
      <c r="AK61" s="25">
        <f t="shared" si="6"/>
        <v>0.00148208</v>
      </c>
      <c r="AL61" s="25">
        <f t="shared" si="7"/>
        <v>674.727410126309</v>
      </c>
      <c r="AM61" s="25">
        <f t="shared" si="8"/>
        <v>807.3525898736912</v>
      </c>
      <c r="AN61" s="25">
        <f t="shared" si="9"/>
        <v>808.8993783999074</v>
      </c>
      <c r="AO61" s="25">
        <f t="shared" si="10"/>
        <v>0.012362477048481738</v>
      </c>
      <c r="AP61" s="25">
        <f t="shared" si="11"/>
        <v>16.14705179747382</v>
      </c>
      <c r="AQ61" s="25">
        <f t="shared" si="12"/>
        <v>1.5089445118936868</v>
      </c>
      <c r="AR61" s="25">
        <f t="shared" si="13"/>
        <v>86.45615127672356</v>
      </c>
      <c r="AS61" s="25"/>
    </row>
    <row r="62" spans="1:45" ht="30.75" thickBot="1">
      <c r="A62" s="1"/>
      <c r="B62" s="1"/>
      <c r="C62" s="11" t="s">
        <v>34</v>
      </c>
      <c r="D62" s="12"/>
      <c r="E62" s="12"/>
      <c r="F62" s="1"/>
      <c r="G62" s="1"/>
      <c r="H62" s="1"/>
      <c r="I62" s="13"/>
      <c r="J62" s="1"/>
      <c r="K62" s="1"/>
      <c r="L62" s="1"/>
      <c r="M62" s="1"/>
      <c r="N62" s="1"/>
      <c r="O62" s="1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5">
        <f t="shared" si="14"/>
        <v>60</v>
      </c>
      <c r="AB62" s="25">
        <f t="shared" si="0"/>
        <v>0.00039577836411609497</v>
      </c>
      <c r="AC62" s="25">
        <f t="shared" si="1"/>
        <v>-0.5862379991700271</v>
      </c>
      <c r="AD62" s="25">
        <f t="shared" si="2"/>
        <v>-8.290657292047195</v>
      </c>
      <c r="AE62" s="25">
        <f t="shared" si="3"/>
        <v>0.456383684978974</v>
      </c>
      <c r="AF62" s="25">
        <f t="shared" si="15"/>
        <v>2400</v>
      </c>
      <c r="AG62" s="25">
        <f t="shared" si="4"/>
        <v>15072</v>
      </c>
      <c r="AH62" s="25"/>
      <c r="AI62" s="25"/>
      <c r="AJ62" s="25">
        <f t="shared" si="5"/>
        <v>1507.2</v>
      </c>
      <c r="AK62" s="25">
        <f t="shared" si="6"/>
        <v>0.0015072</v>
      </c>
      <c r="AL62" s="25">
        <f t="shared" si="7"/>
        <v>663.4819532908705</v>
      </c>
      <c r="AM62" s="25">
        <f t="shared" si="8"/>
        <v>843.7180467091296</v>
      </c>
      <c r="AN62" s="25">
        <f t="shared" si="9"/>
        <v>845.1982858138491</v>
      </c>
      <c r="AO62" s="25">
        <f t="shared" si="10"/>
        <v>0.011831543163118118</v>
      </c>
      <c r="AP62" s="25">
        <f t="shared" si="11"/>
        <v>16.87436093418259</v>
      </c>
      <c r="AQ62" s="25">
        <f t="shared" si="12"/>
        <v>1.5116040514538576</v>
      </c>
      <c r="AR62" s="25">
        <f t="shared" si="13"/>
        <v>86.60853166760485</v>
      </c>
      <c r="AS62" s="25"/>
    </row>
    <row r="63" spans="1:4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5">
        <f t="shared" si="14"/>
        <v>61</v>
      </c>
      <c r="AB63" s="25">
        <f t="shared" si="0"/>
        <v>0.0004023746701846965</v>
      </c>
      <c r="AC63" s="25">
        <f t="shared" si="1"/>
        <v>-0.6359256513955288</v>
      </c>
      <c r="AD63" s="25">
        <f t="shared" si="2"/>
        <v>-8.993346808645018</v>
      </c>
      <c r="AE63" s="25">
        <f t="shared" si="3"/>
        <v>0.3996423730674709</v>
      </c>
      <c r="AF63" s="25">
        <f t="shared" si="15"/>
        <v>2440</v>
      </c>
      <c r="AG63" s="25">
        <f t="shared" si="4"/>
        <v>15323.2</v>
      </c>
      <c r="AH63" s="25"/>
      <c r="AI63" s="25"/>
      <c r="AJ63" s="25">
        <f t="shared" si="5"/>
        <v>1532.3200000000002</v>
      </c>
      <c r="AK63" s="25">
        <f t="shared" si="6"/>
        <v>0.00153232</v>
      </c>
      <c r="AL63" s="25">
        <f t="shared" si="7"/>
        <v>652.6051999582332</v>
      </c>
      <c r="AM63" s="25">
        <f t="shared" si="8"/>
        <v>879.7148000417669</v>
      </c>
      <c r="AN63" s="25">
        <f t="shared" si="9"/>
        <v>881.1345694118044</v>
      </c>
      <c r="AO63" s="25">
        <f t="shared" si="10"/>
        <v>0.011349004280555505</v>
      </c>
      <c r="AP63" s="25">
        <f t="shared" si="11"/>
        <v>17.59429600083534</v>
      </c>
      <c r="AQ63" s="25">
        <f t="shared" si="12"/>
        <v>1.5140208080433888</v>
      </c>
      <c r="AR63" s="25">
        <f t="shared" si="13"/>
        <v>86.74700161905542</v>
      </c>
      <c r="AS63" s="25"/>
    </row>
    <row r="64" spans="1:4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5">
        <f t="shared" si="14"/>
        <v>62</v>
      </c>
      <c r="AB64" s="25">
        <f t="shared" si="0"/>
        <v>0.00040897097625329813</v>
      </c>
      <c r="AC64" s="25">
        <f t="shared" si="1"/>
        <v>-0.6831061387506323</v>
      </c>
      <c r="AD64" s="25">
        <f t="shared" si="2"/>
        <v>-9.660579659614616</v>
      </c>
      <c r="AE64" s="25">
        <f t="shared" si="3"/>
        <v>0.341325453510201</v>
      </c>
      <c r="AF64" s="25">
        <f t="shared" si="15"/>
        <v>2480</v>
      </c>
      <c r="AG64" s="25">
        <f t="shared" si="4"/>
        <v>15574.400000000001</v>
      </c>
      <c r="AH64" s="25"/>
      <c r="AI64" s="25"/>
      <c r="AJ64" s="25">
        <f t="shared" si="5"/>
        <v>1557.4400000000003</v>
      </c>
      <c r="AK64" s="25">
        <f t="shared" si="6"/>
        <v>0.00155744</v>
      </c>
      <c r="AL64" s="25">
        <f t="shared" si="7"/>
        <v>642.0793096363262</v>
      </c>
      <c r="AM64" s="25">
        <f t="shared" si="8"/>
        <v>915.360690363674</v>
      </c>
      <c r="AN64" s="25">
        <f t="shared" si="9"/>
        <v>916.7252551681239</v>
      </c>
      <c r="AO64" s="25">
        <f t="shared" si="10"/>
        <v>0.010908393702065117</v>
      </c>
      <c r="AP64" s="25">
        <f t="shared" si="11"/>
        <v>18.30721380727348</v>
      </c>
      <c r="AQ64" s="25">
        <f t="shared" si="12"/>
        <v>1.5162272798724516</v>
      </c>
      <c r="AR64" s="25">
        <f t="shared" si="13"/>
        <v>86.87342314134314</v>
      </c>
      <c r="AS64" s="25"/>
    </row>
    <row r="65" spans="1:4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5">
        <f t="shared" si="14"/>
        <v>63</v>
      </c>
      <c r="AB65" s="25">
        <f t="shared" si="0"/>
        <v>0.0004155672823218997</v>
      </c>
      <c r="AC65" s="25">
        <f t="shared" si="1"/>
        <v>-0.727593450087327</v>
      </c>
      <c r="AD65" s="25">
        <f t="shared" si="2"/>
        <v>-10.289725250073294</v>
      </c>
      <c r="AE65" s="25">
        <f t="shared" si="3"/>
        <v>0.2816628433292934</v>
      </c>
      <c r="AF65" s="25">
        <f t="shared" si="15"/>
        <v>2520</v>
      </c>
      <c r="AG65" s="25">
        <f t="shared" si="4"/>
        <v>15825.6</v>
      </c>
      <c r="AH65" s="25"/>
      <c r="AI65" s="25"/>
      <c r="AJ65" s="25">
        <f t="shared" si="5"/>
        <v>1582.5600000000002</v>
      </c>
      <c r="AK65" s="25">
        <f t="shared" si="6"/>
        <v>0.00158256</v>
      </c>
      <c r="AL65" s="25">
        <f t="shared" si="7"/>
        <v>631.8875745627338</v>
      </c>
      <c r="AM65" s="25">
        <f t="shared" si="8"/>
        <v>950.6724254372664</v>
      </c>
      <c r="AN65" s="25">
        <f t="shared" si="9"/>
        <v>951.9863762085962</v>
      </c>
      <c r="AO65" s="25">
        <f t="shared" si="10"/>
        <v>0.010504352005357724</v>
      </c>
      <c r="AP65" s="25">
        <f t="shared" si="11"/>
        <v>19.013448508745327</v>
      </c>
      <c r="AQ65" s="25">
        <f t="shared" si="12"/>
        <v>1.5182503895559376</v>
      </c>
      <c r="AR65" s="25">
        <f t="shared" si="13"/>
        <v>86.98933878666091</v>
      </c>
      <c r="AS65" s="25"/>
    </row>
    <row r="66" spans="1:4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5">
        <f t="shared" si="14"/>
        <v>64</v>
      </c>
      <c r="AB66" s="25">
        <f t="shared" si="0"/>
        <v>0.0004221635883905013</v>
      </c>
      <c r="AC66" s="25">
        <f t="shared" si="1"/>
        <v>-0.7692121922225944</v>
      </c>
      <c r="AD66" s="25">
        <f t="shared" si="2"/>
        <v>-10.878303145839332</v>
      </c>
      <c r="AE66" s="25">
        <f t="shared" si="3"/>
        <v>0.2208897649913897</v>
      </c>
      <c r="AF66" s="25">
        <f t="shared" si="15"/>
        <v>2560</v>
      </c>
      <c r="AG66" s="25">
        <f t="shared" si="4"/>
        <v>16076.800000000001</v>
      </c>
      <c r="AH66" s="25"/>
      <c r="AI66" s="25"/>
      <c r="AJ66" s="25">
        <f t="shared" si="5"/>
        <v>1607.6800000000003</v>
      </c>
      <c r="AK66" s="25">
        <f t="shared" si="6"/>
        <v>0.00160768</v>
      </c>
      <c r="AL66" s="25">
        <f t="shared" si="7"/>
        <v>622.0143312101911</v>
      </c>
      <c r="AM66" s="25">
        <f t="shared" si="8"/>
        <v>985.6656687898092</v>
      </c>
      <c r="AN66" s="25">
        <f t="shared" si="9"/>
        <v>986.9330324955497</v>
      </c>
      <c r="AO66" s="25">
        <f t="shared" si="10"/>
        <v>0.010132399738120116</v>
      </c>
      <c r="AP66" s="25">
        <f t="shared" si="11"/>
        <v>19.713313375796183</v>
      </c>
      <c r="AQ66" s="25">
        <f t="shared" si="12"/>
        <v>1.5201126311991902</v>
      </c>
      <c r="AR66" s="25">
        <f t="shared" si="13"/>
        <v>87.0960373722973</v>
      </c>
      <c r="AS66" s="25"/>
    </row>
    <row r="67" spans="1:4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5">
        <f t="shared" si="14"/>
        <v>65</v>
      </c>
      <c r="AB67" s="25">
        <f aca="true" t="shared" si="16" ref="AB67:AB102">$AI$6/100*AA67</f>
        <v>0.0004287598944591029</v>
      </c>
      <c r="AC67" s="25">
        <f aca="true" t="shared" si="17" ref="AC67:AC102">SIN($AI$7*AB67)</f>
        <v>-0.8077982814337492</v>
      </c>
      <c r="AD67" s="25">
        <f aca="true" t="shared" si="18" ref="AD67:AD102">10*SQRT(2)*AC67</f>
        <v>-11.423992852652866</v>
      </c>
      <c r="AE67" s="25">
        <f aca="true" t="shared" si="19" ref="AE67:AE102">SIN((AB67*$AI$7)+$AI$22)</f>
        <v>0.15924581903271665</v>
      </c>
      <c r="AF67" s="25">
        <f t="shared" si="15"/>
        <v>2600</v>
      </c>
      <c r="AG67" s="25">
        <f aca="true" t="shared" si="20" ref="AG67:AG102">2*3.14*AF67</f>
        <v>16328</v>
      </c>
      <c r="AH67" s="25"/>
      <c r="AI67" s="25"/>
      <c r="AJ67" s="25">
        <f aca="true" t="shared" si="21" ref="AJ67:AJ102">$D$30*AG67</f>
        <v>1632.8000000000002</v>
      </c>
      <c r="AK67" s="25">
        <f aca="true" t="shared" si="22" ref="AK67:AK102">AG67*$D$31</f>
        <v>0.0016328</v>
      </c>
      <c r="AL67" s="25">
        <f aca="true" t="shared" si="23" ref="AL67:AL102">1/AK67</f>
        <v>612.4448799608035</v>
      </c>
      <c r="AM67" s="25">
        <f aca="true" t="shared" si="24" ref="AM67:AM102">AJ67-AL67</f>
        <v>1020.3551200391967</v>
      </c>
      <c r="AN67" s="25">
        <f aca="true" t="shared" si="25" ref="AN67:AN102">SQRT($AI$14+POWER(AM67,2))</f>
        <v>1021.5794491816108</v>
      </c>
      <c r="AO67" s="25">
        <f aca="true" t="shared" si="26" ref="AO67:AO102">$G$31/AN67</f>
        <v>0.009788763867569007</v>
      </c>
      <c r="AP67" s="25">
        <f aca="true" t="shared" si="27" ref="AP67:AP102">AM67/$G$30</f>
        <v>20.407102400783934</v>
      </c>
      <c r="AQ67" s="25">
        <f aca="true" t="shared" si="28" ref="AQ67:AQ102">ATAN(AP67)</f>
        <v>1.5218329455634156</v>
      </c>
      <c r="AR67" s="25">
        <f aca="true" t="shared" si="29" ref="AR67:AR102">57.295779*AQ67</f>
        <v>87.1946041239205</v>
      </c>
      <c r="AS67" s="25"/>
    </row>
    <row r="68" spans="1:45" ht="12.75">
      <c r="A68" s="1"/>
      <c r="B68" s="1"/>
      <c r="C68" s="1"/>
      <c r="D68" s="1"/>
      <c r="E68" s="1"/>
      <c r="F68" s="1"/>
      <c r="G68" s="1"/>
      <c r="H68" s="1"/>
      <c r="I68" s="2"/>
      <c r="J68" s="1"/>
      <c r="K68" s="1"/>
      <c r="L68" s="1"/>
      <c r="M68" s="1"/>
      <c r="N68" s="1"/>
      <c r="O68" s="1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5">
        <f aca="true" t="shared" si="30" ref="AA68:AA100">AA67+1</f>
        <v>66</v>
      </c>
      <c r="AB68" s="25">
        <f t="shared" si="16"/>
        <v>0.00043535620052770444</v>
      </c>
      <c r="AC68" s="25">
        <f t="shared" si="17"/>
        <v>-0.8431995903657395</v>
      </c>
      <c r="AD68" s="25">
        <f t="shared" si="18"/>
        <v>-11.92464296482667</v>
      </c>
      <c r="AE68" s="25">
        <f t="shared" si="19"/>
        <v>0.0969740394234274</v>
      </c>
      <c r="AF68" s="25">
        <f aca="true" t="shared" si="31" ref="AF68:AF102">AF67+40</f>
        <v>2640</v>
      </c>
      <c r="AG68" s="25">
        <f t="shared" si="20"/>
        <v>16579.2</v>
      </c>
      <c r="AH68" s="25"/>
      <c r="AI68" s="25"/>
      <c r="AJ68" s="25">
        <f t="shared" si="21"/>
        <v>1657.92</v>
      </c>
      <c r="AK68" s="25">
        <f t="shared" si="22"/>
        <v>0.00165792</v>
      </c>
      <c r="AL68" s="25">
        <f t="shared" si="23"/>
        <v>603.1654120826096</v>
      </c>
      <c r="AM68" s="25">
        <f t="shared" si="24"/>
        <v>1054.7545879173904</v>
      </c>
      <c r="AN68" s="25">
        <f t="shared" si="25"/>
        <v>1055.9390326779212</v>
      </c>
      <c r="AO68" s="25">
        <f t="shared" si="26"/>
        <v>0.009470243726704025</v>
      </c>
      <c r="AP68" s="25">
        <f t="shared" si="27"/>
        <v>21.095091758347806</v>
      </c>
      <c r="AQ68" s="25">
        <f t="shared" si="28"/>
        <v>1.523427395623906</v>
      </c>
      <c r="AR68" s="25">
        <f t="shared" si="29"/>
        <v>87.28595938221288</v>
      </c>
      <c r="AS68" s="25"/>
    </row>
    <row r="69" spans="1:4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5">
        <f t="shared" si="30"/>
        <v>67</v>
      </c>
      <c r="AB69" s="25">
        <f t="shared" si="16"/>
        <v>0.00044195250659630604</v>
      </c>
      <c r="AC69" s="25">
        <f t="shared" si="17"/>
        <v>-0.875276547799941</v>
      </c>
      <c r="AD69" s="25">
        <f t="shared" si="18"/>
        <v>-12.378279647257793</v>
      </c>
      <c r="AE69" s="25">
        <f t="shared" si="19"/>
        <v>0.0343199353954737</v>
      </c>
      <c r="AF69" s="25">
        <f t="shared" si="31"/>
        <v>2680</v>
      </c>
      <c r="AG69" s="25">
        <f t="shared" si="20"/>
        <v>16830.4</v>
      </c>
      <c r="AH69" s="25"/>
      <c r="AI69" s="25"/>
      <c r="AJ69" s="25">
        <f t="shared" si="21"/>
        <v>1683.0400000000002</v>
      </c>
      <c r="AK69" s="25">
        <f t="shared" si="22"/>
        <v>0.00168304</v>
      </c>
      <c r="AL69" s="25">
        <f t="shared" si="23"/>
        <v>594.1629432455557</v>
      </c>
      <c r="AM69" s="25">
        <f t="shared" si="24"/>
        <v>1088.8770567544445</v>
      </c>
      <c r="AN69" s="25">
        <f t="shared" si="25"/>
        <v>1090.0244239127037</v>
      </c>
      <c r="AO69" s="25">
        <f t="shared" si="26"/>
        <v>0.009174106360024888</v>
      </c>
      <c r="AP69" s="25">
        <f t="shared" si="27"/>
        <v>21.777541135088892</v>
      </c>
      <c r="AQ69" s="25">
        <f t="shared" si="28"/>
        <v>1.5249096936701325</v>
      </c>
      <c r="AR69" s="25">
        <f t="shared" si="29"/>
        <v>87.37088880348162</v>
      </c>
      <c r="AS69" s="25"/>
    </row>
    <row r="70" spans="1:4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5">
        <f t="shared" si="30"/>
        <v>68</v>
      </c>
      <c r="AB70" s="25">
        <f t="shared" si="16"/>
        <v>0.0004485488126649076</v>
      </c>
      <c r="AC70" s="25">
        <f t="shared" si="17"/>
        <v>-0.9039026889198263</v>
      </c>
      <c r="AD70" s="25">
        <f t="shared" si="18"/>
        <v>-12.783114417359272</v>
      </c>
      <c r="AE70" s="25">
        <f t="shared" si="19"/>
        <v>-0.028469476488341867</v>
      </c>
      <c r="AF70" s="25">
        <f t="shared" si="31"/>
        <v>2720</v>
      </c>
      <c r="AG70" s="25">
        <f t="shared" si="20"/>
        <v>17081.600000000002</v>
      </c>
      <c r="AH70" s="25"/>
      <c r="AI70" s="25"/>
      <c r="AJ70" s="25">
        <f t="shared" si="21"/>
        <v>1708.1600000000003</v>
      </c>
      <c r="AK70" s="25">
        <f t="shared" si="22"/>
        <v>0.0017081600000000002</v>
      </c>
      <c r="AL70" s="25">
        <f t="shared" si="23"/>
        <v>585.4252529037092</v>
      </c>
      <c r="AM70" s="25">
        <f t="shared" si="24"/>
        <v>1122.7347470962911</v>
      </c>
      <c r="AN70" s="25">
        <f t="shared" si="25"/>
        <v>1123.8475485302145</v>
      </c>
      <c r="AO70" s="25">
        <f t="shared" si="26"/>
        <v>0.008898004015827733</v>
      </c>
      <c r="AP70" s="25">
        <f t="shared" si="27"/>
        <v>22.454694941925823</v>
      </c>
      <c r="AQ70" s="25">
        <f t="shared" si="28"/>
        <v>1.526291616652351</v>
      </c>
      <c r="AR70" s="25">
        <f t="shared" si="29"/>
        <v>87.45006715726583</v>
      </c>
      <c r="AS70" s="25"/>
    </row>
    <row r="71" spans="1:4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5">
        <f t="shared" si="30"/>
        <v>69</v>
      </c>
      <c r="AB71" s="25">
        <f t="shared" si="16"/>
        <v>0.0004551451187335092</v>
      </c>
      <c r="AC71" s="25">
        <f t="shared" si="17"/>
        <v>-0.9289651539040731</v>
      </c>
      <c r="AD71" s="25">
        <f t="shared" si="18"/>
        <v>-13.137551196231497</v>
      </c>
      <c r="AE71" s="25">
        <f t="shared" si="19"/>
        <v>-0.09114664620804033</v>
      </c>
      <c r="AF71" s="25">
        <f t="shared" si="31"/>
        <v>2760</v>
      </c>
      <c r="AG71" s="25">
        <f t="shared" si="20"/>
        <v>17332.8</v>
      </c>
      <c r="AH71" s="25"/>
      <c r="AI71" s="25"/>
      <c r="AJ71" s="25">
        <f t="shared" si="21"/>
        <v>1733.28</v>
      </c>
      <c r="AK71" s="25">
        <f t="shared" si="22"/>
        <v>0.0017332799999999998</v>
      </c>
      <c r="AL71" s="25">
        <f t="shared" si="23"/>
        <v>576.9408289485831</v>
      </c>
      <c r="AM71" s="25">
        <f t="shared" si="24"/>
        <v>1156.339171051417</v>
      </c>
      <c r="AN71" s="25">
        <f t="shared" si="25"/>
        <v>1157.4196639542108</v>
      </c>
      <c r="AO71" s="25">
        <f t="shared" si="26"/>
        <v>0.00863990850633726</v>
      </c>
      <c r="AP71" s="25">
        <f t="shared" si="27"/>
        <v>23.12678342102834</v>
      </c>
      <c r="AQ71" s="25">
        <f t="shared" si="28"/>
        <v>1.5275833364656861</v>
      </c>
      <c r="AR71" s="25">
        <f t="shared" si="29"/>
        <v>87.5240772502206</v>
      </c>
      <c r="AS71" s="25"/>
    </row>
    <row r="72" spans="1:45" ht="12.75">
      <c r="A72" s="1"/>
      <c r="B72" s="1"/>
      <c r="C72" s="1"/>
      <c r="D72" s="1"/>
      <c r="E72" s="1"/>
      <c r="F72" s="1"/>
      <c r="G72" s="1"/>
      <c r="H72" s="1"/>
      <c r="I72" s="2"/>
      <c r="J72" s="1"/>
      <c r="K72" s="1"/>
      <c r="L72" s="1"/>
      <c r="M72" s="1"/>
      <c r="N72" s="1"/>
      <c r="O72" s="1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5">
        <f t="shared" si="30"/>
        <v>70</v>
      </c>
      <c r="AB72" s="25">
        <f t="shared" si="16"/>
        <v>0.0004617414248021108</v>
      </c>
      <c r="AC72" s="25">
        <f t="shared" si="17"/>
        <v>-0.9503651328813763</v>
      </c>
      <c r="AD72" s="25">
        <f t="shared" si="18"/>
        <v>-13.44019260127351</v>
      </c>
      <c r="AE72" s="25">
        <f t="shared" si="19"/>
        <v>-0.15346446626331503</v>
      </c>
      <c r="AF72" s="25">
        <f t="shared" si="31"/>
        <v>2800</v>
      </c>
      <c r="AG72" s="25">
        <f t="shared" si="20"/>
        <v>17584</v>
      </c>
      <c r="AH72" s="25"/>
      <c r="AI72" s="25"/>
      <c r="AJ72" s="25">
        <f t="shared" si="21"/>
        <v>1758.4</v>
      </c>
      <c r="AK72" s="25">
        <f t="shared" si="22"/>
        <v>0.0017584</v>
      </c>
      <c r="AL72" s="25">
        <f t="shared" si="23"/>
        <v>568.6988171064604</v>
      </c>
      <c r="AM72" s="25">
        <f t="shared" si="24"/>
        <v>1189.7011828935397</v>
      </c>
      <c r="AN72" s="25">
        <f t="shared" si="25"/>
        <v>1190.7514033492832</v>
      </c>
      <c r="AO72" s="25">
        <f t="shared" si="26"/>
        <v>0.008398058546790307</v>
      </c>
      <c r="AP72" s="25">
        <f t="shared" si="27"/>
        <v>23.794023657870795</v>
      </c>
      <c r="AQ72" s="25">
        <f t="shared" si="28"/>
        <v>1.528793684819967</v>
      </c>
      <c r="AR72" s="25">
        <f t="shared" si="29"/>
        <v>87.59342510204048</v>
      </c>
      <c r="AS72" s="25"/>
    </row>
    <row r="73" spans="1:45" ht="12.75">
      <c r="A73" s="1"/>
      <c r="B73" s="1"/>
      <c r="C73" s="1"/>
      <c r="D73" s="1"/>
      <c r="E73" s="1"/>
      <c r="F73" s="1"/>
      <c r="G73" s="1"/>
      <c r="H73" s="1"/>
      <c r="I73" s="2"/>
      <c r="J73" s="1"/>
      <c r="K73" s="1"/>
      <c r="L73" s="1"/>
      <c r="M73" s="1"/>
      <c r="N73" s="1"/>
      <c r="O73" s="1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5">
        <f t="shared" si="30"/>
        <v>71</v>
      </c>
      <c r="AB73" s="25">
        <f t="shared" si="16"/>
        <v>0.00046833773087071235</v>
      </c>
      <c r="AC73" s="25">
        <f t="shared" si="17"/>
        <v>-0.9680182554927139</v>
      </c>
      <c r="AD73" s="25">
        <f t="shared" si="18"/>
        <v>-13.689845455425399</v>
      </c>
      <c r="AE73" s="25">
        <f t="shared" si="19"/>
        <v>-0.2151772459057269</v>
      </c>
      <c r="AF73" s="25">
        <f t="shared" si="31"/>
        <v>2840</v>
      </c>
      <c r="AG73" s="25">
        <f t="shared" si="20"/>
        <v>17835.2</v>
      </c>
      <c r="AH73" s="25"/>
      <c r="AI73" s="25"/>
      <c r="AJ73" s="25">
        <f t="shared" si="21"/>
        <v>1783.5200000000002</v>
      </c>
      <c r="AK73" s="25">
        <f t="shared" si="22"/>
        <v>0.00178352</v>
      </c>
      <c r="AL73" s="25">
        <f t="shared" si="23"/>
        <v>560.6889746120032</v>
      </c>
      <c r="AM73" s="25">
        <f t="shared" si="24"/>
        <v>1222.831025387997</v>
      </c>
      <c r="AN73" s="25">
        <f t="shared" si="25"/>
        <v>1223.85281658027</v>
      </c>
      <c r="AO73" s="25">
        <f t="shared" si="26"/>
        <v>0.008170917176088487</v>
      </c>
      <c r="AP73" s="25">
        <f t="shared" si="27"/>
        <v>24.45662050775994</v>
      </c>
      <c r="AQ73" s="25">
        <f t="shared" si="28"/>
        <v>1.5299303673240177</v>
      </c>
      <c r="AR73" s="25">
        <f t="shared" si="29"/>
        <v>87.65855221158574</v>
      </c>
      <c r="AS73" s="25"/>
    </row>
    <row r="74" spans="1:45" ht="12.75">
      <c r="A74" s="1"/>
      <c r="B74" s="1"/>
      <c r="C74" s="1"/>
      <c r="D74" s="1"/>
      <c r="E74" s="1"/>
      <c r="F74" s="1"/>
      <c r="G74" s="1"/>
      <c r="H74" s="1"/>
      <c r="I74" s="1" t="s">
        <v>1</v>
      </c>
      <c r="J74" s="1"/>
      <c r="K74" s="1"/>
      <c r="L74" s="1"/>
      <c r="M74" s="1"/>
      <c r="N74" s="1"/>
      <c r="O74" s="1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5">
        <f t="shared" si="30"/>
        <v>72</v>
      </c>
      <c r="AB74" s="25">
        <f t="shared" si="16"/>
        <v>0.00047493403693931396</v>
      </c>
      <c r="AC74" s="25">
        <f t="shared" si="17"/>
        <v>-0.9818549235252031</v>
      </c>
      <c r="AD74" s="25">
        <f t="shared" si="18"/>
        <v>-13.885525491321403</v>
      </c>
      <c r="AE74" s="25">
        <f t="shared" si="19"/>
        <v>-0.27604167978529764</v>
      </c>
      <c r="AF74" s="25">
        <f t="shared" si="31"/>
        <v>2880</v>
      </c>
      <c r="AG74" s="25">
        <f t="shared" si="20"/>
        <v>18086.4</v>
      </c>
      <c r="AH74" s="25"/>
      <c r="AI74" s="25"/>
      <c r="AJ74" s="25">
        <f t="shared" si="21"/>
        <v>1808.6400000000003</v>
      </c>
      <c r="AK74" s="25">
        <f t="shared" si="22"/>
        <v>0.00180864</v>
      </c>
      <c r="AL74" s="25">
        <f t="shared" si="23"/>
        <v>552.9016277423921</v>
      </c>
      <c r="AM74" s="25">
        <f t="shared" si="24"/>
        <v>1255.7383722576083</v>
      </c>
      <c r="AN74" s="25">
        <f t="shared" si="25"/>
        <v>1256.7334083090923</v>
      </c>
      <c r="AO74" s="25">
        <f t="shared" si="26"/>
        <v>0.007957137077667717</v>
      </c>
      <c r="AP74" s="25">
        <f t="shared" si="27"/>
        <v>25.114767445152165</v>
      </c>
      <c r="AQ74" s="25">
        <f t="shared" si="28"/>
        <v>1.5310001377911036</v>
      </c>
      <c r="AR74" s="25">
        <f t="shared" si="29"/>
        <v>87.71984554384862</v>
      </c>
      <c r="AS74" s="25"/>
    </row>
    <row r="75" spans="1:4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5">
        <f t="shared" si="30"/>
        <v>73</v>
      </c>
      <c r="AB75" s="25">
        <f t="shared" si="16"/>
        <v>0.0004815303430079155</v>
      </c>
      <c r="AC75" s="25">
        <f t="shared" si="17"/>
        <v>-0.9918205853061153</v>
      </c>
      <c r="AD75" s="25">
        <f t="shared" si="18"/>
        <v>-14.026461231807296</v>
      </c>
      <c r="AE75" s="25">
        <f t="shared" si="19"/>
        <v>-0.3358178071925555</v>
      </c>
      <c r="AF75" s="25">
        <f t="shared" si="31"/>
        <v>2920</v>
      </c>
      <c r="AG75" s="25">
        <f t="shared" si="20"/>
        <v>18337.600000000002</v>
      </c>
      <c r="AH75" s="25"/>
      <c r="AI75" s="25"/>
      <c r="AJ75" s="25">
        <f t="shared" si="21"/>
        <v>1833.7600000000002</v>
      </c>
      <c r="AK75" s="25">
        <f t="shared" si="22"/>
        <v>0.00183376</v>
      </c>
      <c r="AL75" s="25">
        <f t="shared" si="23"/>
        <v>545.3276328418114</v>
      </c>
      <c r="AM75" s="25">
        <f t="shared" si="24"/>
        <v>1288.4323671581888</v>
      </c>
      <c r="AN75" s="25">
        <f t="shared" si="25"/>
        <v>1289.4021733892237</v>
      </c>
      <c r="AO75" s="25">
        <f t="shared" si="26"/>
        <v>0.007755532142244469</v>
      </c>
      <c r="AP75" s="25">
        <f t="shared" si="27"/>
        <v>25.768647343163774</v>
      </c>
      <c r="AQ75" s="25">
        <f t="shared" si="28"/>
        <v>1.532008941128552</v>
      </c>
      <c r="AR75" s="25">
        <f t="shared" si="29"/>
        <v>87.77764571692553</v>
      </c>
      <c r="AS75" s="25"/>
    </row>
    <row r="76" spans="1:4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5">
        <f t="shared" si="30"/>
        <v>74</v>
      </c>
      <c r="AB76" s="25">
        <f t="shared" si="16"/>
        <v>0.0004881266490765171</v>
      </c>
      <c r="AC76" s="25">
        <f t="shared" si="17"/>
        <v>-0.9978759507752483</v>
      </c>
      <c r="AD76" s="25">
        <f t="shared" si="18"/>
        <v>-14.112097031523032</v>
      </c>
      <c r="AE76" s="25">
        <f t="shared" si="19"/>
        <v>-0.3942699581141978</v>
      </c>
      <c r="AF76" s="25">
        <f t="shared" si="31"/>
        <v>2960</v>
      </c>
      <c r="AG76" s="25">
        <f t="shared" si="20"/>
        <v>18588.8</v>
      </c>
      <c r="AH76" s="25"/>
      <c r="AI76" s="25"/>
      <c r="AJ76" s="25">
        <f t="shared" si="21"/>
        <v>1858.88</v>
      </c>
      <c r="AK76" s="25">
        <f t="shared" si="22"/>
        <v>0.0018588799999999998</v>
      </c>
      <c r="AL76" s="25">
        <f t="shared" si="23"/>
        <v>537.9583405061113</v>
      </c>
      <c r="AM76" s="25">
        <f t="shared" si="24"/>
        <v>1320.921659493889</v>
      </c>
      <c r="AN76" s="25">
        <f t="shared" si="25"/>
        <v>1321.8676297270047</v>
      </c>
      <c r="AO76" s="25">
        <f t="shared" si="26"/>
        <v>0.007565054000199116</v>
      </c>
      <c r="AP76" s="25">
        <f t="shared" si="27"/>
        <v>26.418433189877778</v>
      </c>
      <c r="AQ76" s="25">
        <f t="shared" si="28"/>
        <v>1.5329620312242223</v>
      </c>
      <c r="AR76" s="25">
        <f t="shared" si="29"/>
        <v>87.83225375641415</v>
      </c>
      <c r="AS76" s="25"/>
    </row>
    <row r="77" spans="1:4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5">
        <f t="shared" si="30"/>
        <v>75</v>
      </c>
      <c r="AB77" s="25">
        <f t="shared" si="16"/>
        <v>0.0004947229551451187</v>
      </c>
      <c r="AC77" s="25">
        <f t="shared" si="17"/>
        <v>-0.999997146387718</v>
      </c>
      <c r="AD77" s="25">
        <f t="shared" si="18"/>
        <v>-14.142095267559041</v>
      </c>
      <c r="AE77" s="25">
        <f t="shared" si="19"/>
        <v>-0.4511676823724893</v>
      </c>
      <c r="AF77" s="25">
        <f t="shared" si="31"/>
        <v>3000</v>
      </c>
      <c r="AG77" s="25">
        <f t="shared" si="20"/>
        <v>18840</v>
      </c>
      <c r="AH77" s="25"/>
      <c r="AI77" s="25"/>
      <c r="AJ77" s="25">
        <f t="shared" si="21"/>
        <v>1884</v>
      </c>
      <c r="AK77" s="25">
        <f t="shared" si="22"/>
        <v>0.0018839999999999998</v>
      </c>
      <c r="AL77" s="25">
        <f t="shared" si="23"/>
        <v>530.7855626326965</v>
      </c>
      <c r="AM77" s="25">
        <f t="shared" si="24"/>
        <v>1353.2144373673036</v>
      </c>
      <c r="AN77" s="25">
        <f t="shared" si="25"/>
        <v>1354.1378487802888</v>
      </c>
      <c r="AO77" s="25">
        <f t="shared" si="26"/>
        <v>0.007384772539226556</v>
      </c>
      <c r="AP77" s="25">
        <f t="shared" si="27"/>
        <v>27.064288747346072</v>
      </c>
      <c r="AQ77" s="25">
        <f t="shared" si="28"/>
        <v>1.533864068789225</v>
      </c>
      <c r="AR77" s="25">
        <f t="shared" si="29"/>
        <v>87.88393670138824</v>
      </c>
      <c r="AS77" s="25"/>
    </row>
    <row r="78" spans="1:4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5">
        <f t="shared" si="30"/>
        <v>76</v>
      </c>
      <c r="AB78" s="25">
        <f t="shared" si="16"/>
        <v>0.0005013192612137203</v>
      </c>
      <c r="AC78" s="25">
        <f t="shared" si="17"/>
        <v>-0.9981758092364593</v>
      </c>
      <c r="AD78" s="25">
        <f t="shared" si="18"/>
        <v>-14.1163376705494</v>
      </c>
      <c r="AE78" s="25">
        <f t="shared" si="19"/>
        <v>-0.506286658185235</v>
      </c>
      <c r="AF78" s="25">
        <f t="shared" si="31"/>
        <v>3040</v>
      </c>
      <c r="AG78" s="25">
        <f t="shared" si="20"/>
        <v>19091.2</v>
      </c>
      <c r="AH78" s="25"/>
      <c r="AI78" s="25"/>
      <c r="AJ78" s="25">
        <f t="shared" si="21"/>
        <v>1909.1200000000001</v>
      </c>
      <c r="AK78" s="25">
        <f t="shared" si="22"/>
        <v>0.00190912</v>
      </c>
      <c r="AL78" s="25">
        <f t="shared" si="23"/>
        <v>523.8015420717398</v>
      </c>
      <c r="AM78" s="25">
        <f t="shared" si="24"/>
        <v>1385.3184579282602</v>
      </c>
      <c r="AN78" s="25">
        <f t="shared" si="25"/>
        <v>1386.2204838613275</v>
      </c>
      <c r="AO78" s="25">
        <f t="shared" si="26"/>
        <v>0.0072138596395177525</v>
      </c>
      <c r="AP78" s="25">
        <f t="shared" si="27"/>
        <v>27.706369158565202</v>
      </c>
      <c r="AQ78" s="25">
        <f t="shared" si="28"/>
        <v>1.5347192030232517</v>
      </c>
      <c r="AR78" s="25">
        <f t="shared" si="29"/>
        <v>87.93293228347636</v>
      </c>
      <c r="AS78" s="25"/>
    </row>
    <row r="79" spans="1:4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5">
        <f t="shared" si="30"/>
        <v>77</v>
      </c>
      <c r="AB79" s="25">
        <f t="shared" si="16"/>
        <v>0.0005079155672823219</v>
      </c>
      <c r="AC79" s="25">
        <f t="shared" si="17"/>
        <v>-0.9924191200233562</v>
      </c>
      <c r="AD79" s="25">
        <f t="shared" si="18"/>
        <v>-14.034925790954029</v>
      </c>
      <c r="AE79" s="25">
        <f t="shared" si="19"/>
        <v>-0.5594095765642715</v>
      </c>
      <c r="AF79" s="25">
        <f t="shared" si="31"/>
        <v>3080</v>
      </c>
      <c r="AG79" s="25">
        <f t="shared" si="20"/>
        <v>19342.4</v>
      </c>
      <c r="AH79" s="25"/>
      <c r="AI79" s="25"/>
      <c r="AJ79" s="25">
        <f t="shared" si="21"/>
        <v>1934.2400000000002</v>
      </c>
      <c r="AK79" s="25">
        <f t="shared" si="22"/>
        <v>0.00193424</v>
      </c>
      <c r="AL79" s="25">
        <f t="shared" si="23"/>
        <v>516.9989246422367</v>
      </c>
      <c r="AM79" s="25">
        <f t="shared" si="24"/>
        <v>1417.2410753577635</v>
      </c>
      <c r="AN79" s="25">
        <f t="shared" si="25"/>
        <v>1418.1227964041866</v>
      </c>
      <c r="AO79" s="25">
        <f t="shared" si="26"/>
        <v>0.00705157552318893</v>
      </c>
      <c r="AP79" s="25">
        <f t="shared" si="27"/>
        <v>28.34482150715527</v>
      </c>
      <c r="AQ79" s="25">
        <f t="shared" si="28"/>
        <v>1.5355311401395177</v>
      </c>
      <c r="AR79" s="25">
        <f t="shared" si="29"/>
        <v>87.97945285305184</v>
      </c>
      <c r="AS79" s="25"/>
    </row>
    <row r="80" spans="1:4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5">
        <f t="shared" si="30"/>
        <v>78</v>
      </c>
      <c r="AB80" s="25">
        <f t="shared" si="16"/>
        <v>0.0005145118733509234</v>
      </c>
      <c r="AC80" s="25">
        <f t="shared" si="17"/>
        <v>-0.9827497747490073</v>
      </c>
      <c r="AD80" s="25">
        <f t="shared" si="18"/>
        <v>-13.898180598691503</v>
      </c>
      <c r="AE80" s="25">
        <f t="shared" si="19"/>
        <v>-0.6103269980657269</v>
      </c>
      <c r="AF80" s="25">
        <f t="shared" si="31"/>
        <v>3120</v>
      </c>
      <c r="AG80" s="25">
        <f t="shared" si="20"/>
        <v>19593.600000000002</v>
      </c>
      <c r="AH80" s="25"/>
      <c r="AI80" s="25"/>
      <c r="AJ80" s="25">
        <f t="shared" si="21"/>
        <v>1959.3600000000004</v>
      </c>
      <c r="AK80" s="25">
        <f t="shared" si="22"/>
        <v>0.0019593600000000003</v>
      </c>
      <c r="AL80" s="25">
        <f t="shared" si="23"/>
        <v>510.37073330066954</v>
      </c>
      <c r="AM80" s="25">
        <f t="shared" si="24"/>
        <v>1448.9892666993308</v>
      </c>
      <c r="AN80" s="25">
        <f t="shared" si="25"/>
        <v>1449.8516803486707</v>
      </c>
      <c r="AO80" s="25">
        <f t="shared" si="26"/>
        <v>0.00689725724054417</v>
      </c>
      <c r="AP80" s="25">
        <f t="shared" si="27"/>
        <v>28.979785333986616</v>
      </c>
      <c r="AQ80" s="25">
        <f t="shared" si="28"/>
        <v>1.536303201151845</v>
      </c>
      <c r="AR80" s="25">
        <f t="shared" si="29"/>
        <v>88.02368869018866</v>
      </c>
      <c r="AS80" s="25"/>
    </row>
    <row r="81" spans="1:4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5">
        <f t="shared" si="30"/>
        <v>79</v>
      </c>
      <c r="AB81" s="25">
        <f t="shared" si="16"/>
        <v>0.000521108179419525</v>
      </c>
      <c r="AC81" s="25">
        <f t="shared" si="17"/>
        <v>-0.9692058952327451</v>
      </c>
      <c r="AD81" s="25">
        <f t="shared" si="18"/>
        <v>-13.706641217701053</v>
      </c>
      <c r="AE81" s="25">
        <f t="shared" si="19"/>
        <v>-0.6588381785142421</v>
      </c>
      <c r="AF81" s="25">
        <f t="shared" si="31"/>
        <v>3160</v>
      </c>
      <c r="AG81" s="25">
        <f t="shared" si="20"/>
        <v>19844.8</v>
      </c>
      <c r="AH81" s="25"/>
      <c r="AI81" s="25"/>
      <c r="AJ81" s="25">
        <f t="shared" si="21"/>
        <v>1984.48</v>
      </c>
      <c r="AK81" s="25">
        <f t="shared" si="22"/>
        <v>0.00198448</v>
      </c>
      <c r="AL81" s="25">
        <f t="shared" si="23"/>
        <v>503.9103442715473</v>
      </c>
      <c r="AM81" s="25">
        <f t="shared" si="24"/>
        <v>1480.5696557284527</v>
      </c>
      <c r="AN81" s="25">
        <f t="shared" si="25"/>
        <v>1481.4136847835143</v>
      </c>
      <c r="AO81" s="25">
        <f t="shared" si="26"/>
        <v>0.00675030891284182</v>
      </c>
      <c r="AP81" s="25">
        <f t="shared" si="27"/>
        <v>29.611393114569054</v>
      </c>
      <c r="AQ81" s="25">
        <f t="shared" si="28"/>
        <v>1.5370383708372222</v>
      </c>
      <c r="AR81" s="25">
        <f t="shared" si="29"/>
        <v>88.06581081000954</v>
      </c>
      <c r="AS81" s="25"/>
    </row>
    <row r="82" spans="1:4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5">
        <f t="shared" si="30"/>
        <v>80</v>
      </c>
      <c r="AB82" s="25">
        <f t="shared" si="16"/>
        <v>0.0005277044854881266</v>
      </c>
      <c r="AC82" s="25">
        <f t="shared" si="17"/>
        <v>-0.9518408788156858</v>
      </c>
      <c r="AD82" s="25">
        <f t="shared" si="18"/>
        <v>-13.461062800422685</v>
      </c>
      <c r="AE82" s="25">
        <f t="shared" si="19"/>
        <v>-0.7047518604457167</v>
      </c>
      <c r="AF82" s="25">
        <f t="shared" si="31"/>
        <v>3200</v>
      </c>
      <c r="AG82" s="25">
        <f t="shared" si="20"/>
        <v>20096</v>
      </c>
      <c r="AH82" s="25"/>
      <c r="AI82" s="25"/>
      <c r="AJ82" s="25">
        <f t="shared" si="21"/>
        <v>2009.6000000000001</v>
      </c>
      <c r="AK82" s="25">
        <f t="shared" si="22"/>
        <v>0.0020096</v>
      </c>
      <c r="AL82" s="25">
        <f t="shared" si="23"/>
        <v>497.6114649681529</v>
      </c>
      <c r="AM82" s="25">
        <f t="shared" si="24"/>
        <v>1511.9885350318473</v>
      </c>
      <c r="AN82" s="25">
        <f t="shared" si="25"/>
        <v>1512.8150349820535</v>
      </c>
      <c r="AO82" s="25">
        <f t="shared" si="26"/>
        <v>0.006610193426666089</v>
      </c>
      <c r="AP82" s="25">
        <f t="shared" si="27"/>
        <v>30.239770700636946</v>
      </c>
      <c r="AQ82" s="25">
        <f t="shared" si="28"/>
        <v>1.5377393394072634</v>
      </c>
      <c r="AR82" s="25">
        <f t="shared" si="29"/>
        <v>88.10597335028456</v>
      </c>
      <c r="AS82" s="25"/>
    </row>
    <row r="83" spans="1:4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5">
        <f t="shared" si="30"/>
        <v>81</v>
      </c>
      <c r="AB83" s="25">
        <f t="shared" si="16"/>
        <v>0.0005343007915567282</v>
      </c>
      <c r="AC83" s="25">
        <f t="shared" si="17"/>
        <v>-0.930723187839362</v>
      </c>
      <c r="AD83" s="25">
        <f t="shared" si="18"/>
        <v>-13.162413550575476</v>
      </c>
      <c r="AE83" s="25">
        <f t="shared" si="19"/>
        <v>-0.7478870271482791</v>
      </c>
      <c r="AF83" s="25">
        <f t="shared" si="31"/>
        <v>3240</v>
      </c>
      <c r="AG83" s="25">
        <f t="shared" si="20"/>
        <v>20347.2</v>
      </c>
      <c r="AH83" s="25"/>
      <c r="AI83" s="25"/>
      <c r="AJ83" s="25">
        <f t="shared" si="21"/>
        <v>2034.7200000000003</v>
      </c>
      <c r="AK83" s="25">
        <f t="shared" si="22"/>
        <v>0.00203472</v>
      </c>
      <c r="AL83" s="25">
        <f t="shared" si="23"/>
        <v>491.468113548793</v>
      </c>
      <c r="AM83" s="25">
        <f t="shared" si="24"/>
        <v>1543.2518864512072</v>
      </c>
      <c r="AN83" s="25">
        <f t="shared" si="25"/>
        <v>1544.0616519540952</v>
      </c>
      <c r="AO83" s="25">
        <f t="shared" si="26"/>
        <v>0.006476425334017232</v>
      </c>
      <c r="AP83" s="25">
        <f t="shared" si="27"/>
        <v>30.86503772902414</v>
      </c>
      <c r="AQ83" s="25">
        <f t="shared" si="28"/>
        <v>1.5384085381248491</v>
      </c>
      <c r="AR83" s="25">
        <f t="shared" si="29"/>
        <v>88.14431561211444</v>
      </c>
      <c r="AS83" s="25"/>
    </row>
    <row r="84" spans="1:45" ht="30.75" thickBot="1">
      <c r="A84" s="1"/>
      <c r="B84" s="1"/>
      <c r="C84" s="14" t="s">
        <v>39</v>
      </c>
      <c r="D84" s="15"/>
      <c r="E84" s="15"/>
      <c r="F84" s="15"/>
      <c r="G84" s="1"/>
      <c r="H84" s="1"/>
      <c r="I84" s="1"/>
      <c r="J84" s="1"/>
      <c r="K84" s="1"/>
      <c r="L84" s="1"/>
      <c r="M84" s="1"/>
      <c r="N84" s="1"/>
      <c r="O84" s="1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5">
        <f t="shared" si="30"/>
        <v>82</v>
      </c>
      <c r="AB84" s="25">
        <f t="shared" si="16"/>
        <v>0.0005408970976253297</v>
      </c>
      <c r="AC84" s="25">
        <f t="shared" si="17"/>
        <v>-0.9059360797299263</v>
      </c>
      <c r="AD84" s="25">
        <f t="shared" si="18"/>
        <v>-12.811870905971753</v>
      </c>
      <c r="AE84" s="25">
        <f t="shared" si="19"/>
        <v>-0.7880736163286454</v>
      </c>
      <c r="AF84" s="25">
        <f t="shared" si="31"/>
        <v>3280</v>
      </c>
      <c r="AG84" s="25">
        <f t="shared" si="20"/>
        <v>20598.4</v>
      </c>
      <c r="AH84" s="25"/>
      <c r="AI84" s="25"/>
      <c r="AJ84" s="25">
        <f t="shared" si="21"/>
        <v>2059.84</v>
      </c>
      <c r="AK84" s="25">
        <f t="shared" si="22"/>
        <v>0.00205984</v>
      </c>
      <c r="AL84" s="25">
        <f t="shared" si="23"/>
        <v>485.4745999689297</v>
      </c>
      <c r="AM84" s="25">
        <f t="shared" si="24"/>
        <v>1574.3654000310705</v>
      </c>
      <c r="AN84" s="25">
        <f t="shared" si="25"/>
        <v>1575.1591706284773</v>
      </c>
      <c r="AO84" s="25">
        <f t="shared" si="26"/>
        <v>0.006348564758703129</v>
      </c>
      <c r="AP84" s="25">
        <f t="shared" si="27"/>
        <v>31.48730800062141</v>
      </c>
      <c r="AQ84" s="25">
        <f t="shared" si="28"/>
        <v>1.539048169868347</v>
      </c>
      <c r="AR84" s="25">
        <f t="shared" si="29"/>
        <v>88.18096381113126</v>
      </c>
      <c r="AS84" s="25"/>
    </row>
    <row r="85" spans="1:4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5">
        <f t="shared" si="30"/>
        <v>83</v>
      </c>
      <c r="AB85" s="25">
        <f t="shared" si="16"/>
        <v>0.0005474934036939314</v>
      </c>
      <c r="AC85" s="25">
        <f t="shared" si="17"/>
        <v>-0.8775772787520845</v>
      </c>
      <c r="AD85" s="25">
        <f t="shared" si="18"/>
        <v>-12.410816896416721</v>
      </c>
      <c r="AE85" s="25">
        <f t="shared" si="19"/>
        <v>-0.8251531905901911</v>
      </c>
      <c r="AF85" s="25">
        <f t="shared" si="31"/>
        <v>3320</v>
      </c>
      <c r="AG85" s="25">
        <f t="shared" si="20"/>
        <v>20849.600000000002</v>
      </c>
      <c r="AH85" s="25"/>
      <c r="AI85" s="25"/>
      <c r="AJ85" s="25">
        <f t="shared" si="21"/>
        <v>2084.9600000000005</v>
      </c>
      <c r="AK85" s="25">
        <f t="shared" si="22"/>
        <v>0.0020849600000000003</v>
      </c>
      <c r="AL85" s="25">
        <f t="shared" si="23"/>
        <v>479.62550840303885</v>
      </c>
      <c r="AM85" s="25">
        <f t="shared" si="24"/>
        <v>1605.3344915969617</v>
      </c>
      <c r="AN85" s="25">
        <f t="shared" si="25"/>
        <v>1606.1129567719934</v>
      </c>
      <c r="AO85" s="25">
        <f t="shared" si="26"/>
        <v>0.00622621214643474</v>
      </c>
      <c r="AP85" s="25">
        <f t="shared" si="27"/>
        <v>32.106689831939235</v>
      </c>
      <c r="AQ85" s="25">
        <f t="shared" si="28"/>
        <v>1.5396602354605304</v>
      </c>
      <c r="AR85" s="25">
        <f t="shared" si="29"/>
        <v>88.21603258603452</v>
      </c>
      <c r="AS85" s="25"/>
    </row>
    <row r="86" spans="1:4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5">
        <f t="shared" si="30"/>
        <v>84</v>
      </c>
      <c r="AB86" s="25">
        <f t="shared" si="16"/>
        <v>0.0005540897097625329</v>
      </c>
      <c r="AC86" s="25">
        <f t="shared" si="17"/>
        <v>-0.8457585907268835</v>
      </c>
      <c r="AD86" s="25">
        <f t="shared" si="18"/>
        <v>-11.960832694995146</v>
      </c>
      <c r="AE86" s="25">
        <f t="shared" si="19"/>
        <v>-0.8589795620793597</v>
      </c>
      <c r="AF86" s="25">
        <f t="shared" si="31"/>
        <v>3360</v>
      </c>
      <c r="AG86" s="25">
        <f t="shared" si="20"/>
        <v>21100.8</v>
      </c>
      <c r="AH86" s="25"/>
      <c r="AI86" s="25"/>
      <c r="AJ86" s="25">
        <f t="shared" si="21"/>
        <v>2110.08</v>
      </c>
      <c r="AK86" s="25">
        <f t="shared" si="22"/>
        <v>0.00211008</v>
      </c>
      <c r="AL86" s="25">
        <f t="shared" si="23"/>
        <v>473.9156809220504</v>
      </c>
      <c r="AM86" s="25">
        <f t="shared" si="24"/>
        <v>1636.1643190779496</v>
      </c>
      <c r="AN86" s="25">
        <f t="shared" si="25"/>
        <v>1636.9281227420495</v>
      </c>
      <c r="AO86" s="25">
        <f t="shared" si="26"/>
        <v>0.006109003725373604</v>
      </c>
      <c r="AP86" s="25">
        <f t="shared" si="27"/>
        <v>32.72328638155899</v>
      </c>
      <c r="AQ86" s="25">
        <f t="shared" si="28"/>
        <v>1.5402465564317014</v>
      </c>
      <c r="AR86" s="25">
        <f t="shared" si="29"/>
        <v>88.2496263028218</v>
      </c>
      <c r="AS86" s="25"/>
    </row>
    <row r="87" spans="1:4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5">
        <f t="shared" si="30"/>
        <v>85</v>
      </c>
      <c r="AB87" s="25">
        <f t="shared" si="16"/>
        <v>0.0005606860158311345</v>
      </c>
      <c r="AC87" s="25">
        <f t="shared" si="17"/>
        <v>-0.8106054622323366</v>
      </c>
      <c r="AD87" s="25">
        <f t="shared" si="18"/>
        <v>-11.463692384226823</v>
      </c>
      <c r="AE87" s="25">
        <f t="shared" si="19"/>
        <v>-0.8894193688377152</v>
      </c>
      <c r="AF87" s="25">
        <f t="shared" si="31"/>
        <v>3400</v>
      </c>
      <c r="AG87" s="25">
        <f t="shared" si="20"/>
        <v>21352</v>
      </c>
      <c r="AH87" s="25"/>
      <c r="AI87" s="25"/>
      <c r="AJ87" s="25">
        <f t="shared" si="21"/>
        <v>2135.2000000000003</v>
      </c>
      <c r="AK87" s="25">
        <f t="shared" si="22"/>
        <v>0.0021352</v>
      </c>
      <c r="AL87" s="25">
        <f t="shared" si="23"/>
        <v>468.34020232296746</v>
      </c>
      <c r="AM87" s="25">
        <f t="shared" si="24"/>
        <v>1666.859797677033</v>
      </c>
      <c r="AN87" s="25">
        <f t="shared" si="25"/>
        <v>1667.609542162649</v>
      </c>
      <c r="AO87" s="25">
        <f t="shared" si="26"/>
        <v>0.005996607567399406</v>
      </c>
      <c r="AP87" s="25">
        <f t="shared" si="27"/>
        <v>33.33719595354066</v>
      </c>
      <c r="AQ87" s="25">
        <f t="shared" si="28"/>
        <v>1.5408087947682314</v>
      </c>
      <c r="AR87" s="25">
        <f t="shared" si="29"/>
        <v>88.28184018629695</v>
      </c>
      <c r="AS87" s="25"/>
    </row>
    <row r="88" spans="1:4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5">
        <f t="shared" si="30"/>
        <v>86</v>
      </c>
      <c r="AB88" s="25">
        <f t="shared" si="16"/>
        <v>0.0005672823218997361</v>
      </c>
      <c r="AC88" s="25">
        <f t="shared" si="17"/>
        <v>-0.7722564860247713</v>
      </c>
      <c r="AD88" s="25">
        <f t="shared" si="18"/>
        <v>-10.921355961668201</v>
      </c>
      <c r="AE88" s="25">
        <f t="shared" si="19"/>
        <v>-0.916352600587328</v>
      </c>
      <c r="AF88" s="25">
        <f t="shared" si="31"/>
        <v>3440</v>
      </c>
      <c r="AG88" s="25">
        <f t="shared" si="20"/>
        <v>21603.2</v>
      </c>
      <c r="AH88" s="25"/>
      <c r="AI88" s="25"/>
      <c r="AJ88" s="25">
        <f t="shared" si="21"/>
        <v>2160.32</v>
      </c>
      <c r="AK88" s="25">
        <f t="shared" si="22"/>
        <v>0.00216032</v>
      </c>
      <c r="AL88" s="25">
        <f t="shared" si="23"/>
        <v>462.8943860168864</v>
      </c>
      <c r="AM88" s="25">
        <f t="shared" si="24"/>
        <v>1697.4256139831136</v>
      </c>
      <c r="AN88" s="25">
        <f t="shared" si="25"/>
        <v>1698.1618636060434</v>
      </c>
      <c r="AO88" s="25">
        <f t="shared" si="26"/>
        <v>0.005888720159316863</v>
      </c>
      <c r="AP88" s="25">
        <f t="shared" si="27"/>
        <v>33.948512279662275</v>
      </c>
      <c r="AQ88" s="25">
        <f t="shared" si="28"/>
        <v>1.5413484701024567</v>
      </c>
      <c r="AR88" s="25">
        <f t="shared" si="29"/>
        <v>88.31276130497847</v>
      </c>
      <c r="AS88" s="25"/>
    </row>
    <row r="89" spans="1:4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5">
        <f t="shared" si="30"/>
        <v>87</v>
      </c>
      <c r="AB89" s="25">
        <f t="shared" si="16"/>
        <v>0.0005738786279683377</v>
      </c>
      <c r="AC89" s="25">
        <f t="shared" si="17"/>
        <v>-0.7308628546307862</v>
      </c>
      <c r="AD89" s="25">
        <f t="shared" si="18"/>
        <v>-10.335961612535737</v>
      </c>
      <c r="AE89" s="25">
        <f t="shared" si="19"/>
        <v>-0.93967307187658</v>
      </c>
      <c r="AF89" s="25">
        <f t="shared" si="31"/>
        <v>3480</v>
      </c>
      <c r="AG89" s="25">
        <f t="shared" si="20"/>
        <v>21854.4</v>
      </c>
      <c r="AH89" s="25"/>
      <c r="AI89" s="25"/>
      <c r="AJ89" s="25">
        <f t="shared" si="21"/>
        <v>2185.44</v>
      </c>
      <c r="AK89" s="25">
        <f t="shared" si="22"/>
        <v>0.00218544</v>
      </c>
      <c r="AL89" s="25">
        <f t="shared" si="23"/>
        <v>457.5737608902555</v>
      </c>
      <c r="AM89" s="25">
        <f t="shared" si="24"/>
        <v>1727.8662391097446</v>
      </c>
      <c r="AN89" s="25">
        <f t="shared" si="25"/>
        <v>1728.5895233557483</v>
      </c>
      <c r="AO89" s="25">
        <f t="shared" si="26"/>
        <v>0.005785063408568382</v>
      </c>
      <c r="AP89" s="25">
        <f t="shared" si="27"/>
        <v>34.55732478219489</v>
      </c>
      <c r="AQ89" s="25">
        <f t="shared" si="28"/>
        <v>1.5418669747227134</v>
      </c>
      <c r="AR89" s="25">
        <f t="shared" si="29"/>
        <v>88.34246943111118</v>
      </c>
      <c r="AS89" s="25"/>
    </row>
    <row r="90" spans="1:4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5">
        <f t="shared" si="30"/>
        <v>88</v>
      </c>
      <c r="AB90" s="25">
        <f t="shared" si="16"/>
        <v>0.0005804749340369392</v>
      </c>
      <c r="AC90" s="25">
        <f t="shared" si="17"/>
        <v>-0.6865877642640611</v>
      </c>
      <c r="AD90" s="25">
        <f t="shared" si="18"/>
        <v>-9.709817279816567</v>
      </c>
      <c r="AE90" s="25">
        <f t="shared" si="19"/>
        <v>-0.9592888407209808</v>
      </c>
      <c r="AF90" s="25">
        <f t="shared" si="31"/>
        <v>3520</v>
      </c>
      <c r="AG90" s="25">
        <f t="shared" si="20"/>
        <v>22105.600000000002</v>
      </c>
      <c r="AH90" s="25"/>
      <c r="AI90" s="25"/>
      <c r="AJ90" s="25">
        <f t="shared" si="21"/>
        <v>2210.5600000000004</v>
      </c>
      <c r="AK90" s="25">
        <f t="shared" si="22"/>
        <v>0.0022105600000000003</v>
      </c>
      <c r="AL90" s="25">
        <f t="shared" si="23"/>
        <v>452.3740590619571</v>
      </c>
      <c r="AM90" s="25">
        <f t="shared" si="24"/>
        <v>1758.1859409380434</v>
      </c>
      <c r="AN90" s="25">
        <f t="shared" si="25"/>
        <v>1758.896757320393</v>
      </c>
      <c r="AO90" s="25">
        <f t="shared" si="26"/>
        <v>0.005685382020508463</v>
      </c>
      <c r="AP90" s="25">
        <f t="shared" si="27"/>
        <v>35.16371881876087</v>
      </c>
      <c r="AQ90" s="25">
        <f t="shared" si="28"/>
        <v>1.5423655867195332</v>
      </c>
      <c r="AR90" s="25">
        <f t="shared" si="29"/>
        <v>88.37103779388771</v>
      </c>
      <c r="AS90" s="25"/>
    </row>
    <row r="91" spans="1:4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5">
        <f t="shared" si="30"/>
        <v>89</v>
      </c>
      <c r="AB91" s="25">
        <f t="shared" si="16"/>
        <v>0.0005870712401055408</v>
      </c>
      <c r="AC91" s="25">
        <f t="shared" si="17"/>
        <v>-0.6396057714170993</v>
      </c>
      <c r="AD91" s="25">
        <f t="shared" si="18"/>
        <v>-9.045391565101676</v>
      </c>
      <c r="AE91" s="25">
        <f t="shared" si="19"/>
        <v>-0.975122571088489</v>
      </c>
      <c r="AF91" s="25">
        <f t="shared" si="31"/>
        <v>3560</v>
      </c>
      <c r="AG91" s="25">
        <f t="shared" si="20"/>
        <v>22356.8</v>
      </c>
      <c r="AH91" s="25"/>
      <c r="AI91" s="25"/>
      <c r="AJ91" s="25">
        <f t="shared" si="21"/>
        <v>2235.68</v>
      </c>
      <c r="AK91" s="25">
        <f t="shared" si="22"/>
        <v>0.00223568</v>
      </c>
      <c r="AL91" s="25">
        <f t="shared" si="23"/>
        <v>447.2912044657554</v>
      </c>
      <c r="AM91" s="25">
        <f t="shared" si="24"/>
        <v>1788.3887955342443</v>
      </c>
      <c r="AN91" s="25">
        <f t="shared" si="25"/>
        <v>1789.0876121622512</v>
      </c>
      <c r="AO91" s="25">
        <f t="shared" si="26"/>
        <v>0.005589441194505967</v>
      </c>
      <c r="AP91" s="25">
        <f t="shared" si="27"/>
        <v>35.76777591068489</v>
      </c>
      <c r="AQ91" s="25">
        <f t="shared" si="28"/>
        <v>1.542845481532713</v>
      </c>
      <c r="AR91" s="25">
        <f t="shared" si="29"/>
        <v>88.39853374104692</v>
      </c>
      <c r="AS91" s="25"/>
    </row>
    <row r="92" spans="1:45" ht="12.75">
      <c r="A92" s="1"/>
      <c r="B92" s="1"/>
      <c r="C92" s="1"/>
      <c r="D92" s="1"/>
      <c r="E92" s="1"/>
      <c r="F92" s="1"/>
      <c r="G92" s="2"/>
      <c r="H92" s="1"/>
      <c r="I92" s="1"/>
      <c r="J92" s="1"/>
      <c r="K92" s="1"/>
      <c r="L92" s="1"/>
      <c r="M92" s="1"/>
      <c r="N92" s="1"/>
      <c r="O92" s="1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5">
        <f t="shared" si="30"/>
        <v>90</v>
      </c>
      <c r="AB92" s="25">
        <f t="shared" si="16"/>
        <v>0.0005936675461741425</v>
      </c>
      <c r="AC92" s="25">
        <f t="shared" si="17"/>
        <v>-0.5901021046645762</v>
      </c>
      <c r="AD92" s="25">
        <f t="shared" si="18"/>
        <v>-8.345303996015513</v>
      </c>
      <c r="AE92" s="25">
        <f t="shared" si="19"/>
        <v>-0.9871118378002212</v>
      </c>
      <c r="AF92" s="25">
        <f t="shared" si="31"/>
        <v>3600</v>
      </c>
      <c r="AG92" s="25">
        <f t="shared" si="20"/>
        <v>22608</v>
      </c>
      <c r="AH92" s="25"/>
      <c r="AI92" s="25"/>
      <c r="AJ92" s="25">
        <f t="shared" si="21"/>
        <v>2260.8</v>
      </c>
      <c r="AK92" s="25">
        <f t="shared" si="22"/>
        <v>0.0022608</v>
      </c>
      <c r="AL92" s="25">
        <f t="shared" si="23"/>
        <v>442.3213021939137</v>
      </c>
      <c r="AM92" s="25">
        <f t="shared" si="24"/>
        <v>1818.4786978060865</v>
      </c>
      <c r="AN92" s="25">
        <f t="shared" si="25"/>
        <v>1819.1659556990726</v>
      </c>
      <c r="AO92" s="25">
        <f t="shared" si="26"/>
        <v>0.005497024594524792</v>
      </c>
      <c r="AP92" s="25">
        <f t="shared" si="27"/>
        <v>36.369573956121734</v>
      </c>
      <c r="AQ92" s="25">
        <f t="shared" si="28"/>
        <v>1.5433077421218577</v>
      </c>
      <c r="AR92" s="25">
        <f t="shared" si="29"/>
        <v>88.42501932160296</v>
      </c>
      <c r="AS92" s="25"/>
    </row>
    <row r="93" spans="1:4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5">
        <f t="shared" si="30"/>
        <v>91</v>
      </c>
      <c r="AB93" s="25">
        <f t="shared" si="16"/>
        <v>0.000600263852242744</v>
      </c>
      <c r="AC93" s="25">
        <f t="shared" si="17"/>
        <v>-0.538271934391529</v>
      </c>
      <c r="AD93" s="25">
        <f t="shared" si="18"/>
        <v>-7.6123146986130115</v>
      </c>
      <c r="AE93" s="25">
        <f t="shared" si="19"/>
        <v>-0.9952093726444681</v>
      </c>
      <c r="AF93" s="25">
        <f t="shared" si="31"/>
        <v>3640</v>
      </c>
      <c r="AG93" s="25">
        <f t="shared" si="20"/>
        <v>22859.2</v>
      </c>
      <c r="AH93" s="25"/>
      <c r="AI93" s="25"/>
      <c r="AJ93" s="25">
        <f t="shared" si="21"/>
        <v>2285.92</v>
      </c>
      <c r="AK93" s="25">
        <f t="shared" si="22"/>
        <v>0.00228592</v>
      </c>
      <c r="AL93" s="25">
        <f t="shared" si="23"/>
        <v>437.46062854343114</v>
      </c>
      <c r="AM93" s="25">
        <f t="shared" si="24"/>
        <v>1848.459371456569</v>
      </c>
      <c r="AN93" s="25">
        <f t="shared" si="25"/>
        <v>1849.1354866330412</v>
      </c>
      <c r="AO93" s="25">
        <f t="shared" si="26"/>
        <v>0.005407932556747525</v>
      </c>
      <c r="AP93" s="25">
        <f t="shared" si="27"/>
        <v>36.96918742913138</v>
      </c>
      <c r="AQ93" s="25">
        <f t="shared" si="28"/>
        <v>1.543753367948259</v>
      </c>
      <c r="AR93" s="25">
        <f t="shared" si="29"/>
        <v>88.45055180046913</v>
      </c>
      <c r="AS93" s="25"/>
    </row>
    <row r="94" spans="1:45" ht="12.75">
      <c r="A94" s="1"/>
      <c r="B94" s="1"/>
      <c r="C94" s="1"/>
      <c r="D94" s="1"/>
      <c r="E94" s="1"/>
      <c r="F94" s="1"/>
      <c r="G94" s="16"/>
      <c r="H94" s="1"/>
      <c r="I94" s="1"/>
      <c r="J94" s="1"/>
      <c r="K94" s="1"/>
      <c r="L94" s="1"/>
      <c r="M94" s="1"/>
      <c r="N94" s="1"/>
      <c r="O94" s="1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5">
        <f t="shared" si="30"/>
        <v>92</v>
      </c>
      <c r="AB94" s="25">
        <f t="shared" si="16"/>
        <v>0.0006068601583113456</v>
      </c>
      <c r="AC94" s="25">
        <f t="shared" si="17"/>
        <v>-0.4843196033255245</v>
      </c>
      <c r="AD94" s="25">
        <f t="shared" si="18"/>
        <v>-6.849313515461143</v>
      </c>
      <c r="AE94" s="25">
        <f t="shared" si="19"/>
        <v>-0.9993832507336995</v>
      </c>
      <c r="AF94" s="25">
        <f t="shared" si="31"/>
        <v>3680</v>
      </c>
      <c r="AG94" s="25">
        <f t="shared" si="20"/>
        <v>23110.4</v>
      </c>
      <c r="AH94" s="25"/>
      <c r="AI94" s="25"/>
      <c r="AJ94" s="25">
        <f t="shared" si="21"/>
        <v>2311.0400000000004</v>
      </c>
      <c r="AK94" s="25">
        <f t="shared" si="22"/>
        <v>0.00231104</v>
      </c>
      <c r="AL94" s="25">
        <f t="shared" si="23"/>
        <v>432.7056217114373</v>
      </c>
      <c r="AM94" s="25">
        <f t="shared" si="24"/>
        <v>1878.3343782885631</v>
      </c>
      <c r="AN94" s="25">
        <f t="shared" si="25"/>
        <v>1878.9997436563644</v>
      </c>
      <c r="AO94" s="25">
        <f t="shared" si="26"/>
        <v>0.005321980502531043</v>
      </c>
      <c r="AP94" s="25">
        <f t="shared" si="27"/>
        <v>37.56668756577126</v>
      </c>
      <c r="AQ94" s="25">
        <f t="shared" si="28"/>
        <v>1.5441832829272313</v>
      </c>
      <c r="AR94" s="25">
        <f t="shared" si="29"/>
        <v>88.47518411409312</v>
      </c>
      <c r="AS94" s="25"/>
    </row>
    <row r="95" spans="1:4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5">
        <f t="shared" si="30"/>
        <v>93</v>
      </c>
      <c r="AB95" s="25">
        <f t="shared" si="16"/>
        <v>0.0006134564643799472</v>
      </c>
      <c r="AC95" s="25">
        <f t="shared" si="17"/>
        <v>-0.42845782090645784</v>
      </c>
      <c r="AD95" s="25">
        <f t="shared" si="18"/>
        <v>-6.059308612307353</v>
      </c>
      <c r="AE95" s="25">
        <f t="shared" si="19"/>
        <v>-0.9996170163698389</v>
      </c>
      <c r="AF95" s="25">
        <f t="shared" si="31"/>
        <v>3720</v>
      </c>
      <c r="AG95" s="25">
        <f t="shared" si="20"/>
        <v>23361.600000000002</v>
      </c>
      <c r="AH95" s="25"/>
      <c r="AI95" s="25"/>
      <c r="AJ95" s="25">
        <f t="shared" si="21"/>
        <v>2336.1600000000003</v>
      </c>
      <c r="AK95" s="25">
        <f t="shared" si="22"/>
        <v>0.0023361600000000003</v>
      </c>
      <c r="AL95" s="25">
        <f t="shared" si="23"/>
        <v>428.05287309088413</v>
      </c>
      <c r="AM95" s="25">
        <f t="shared" si="24"/>
        <v>1908.1071269091162</v>
      </c>
      <c r="AN95" s="25">
        <f t="shared" si="25"/>
        <v>1908.7621139789428</v>
      </c>
      <c r="AO95" s="25">
        <f t="shared" si="26"/>
        <v>0.005238997529741581</v>
      </c>
      <c r="AP95" s="25">
        <f t="shared" si="27"/>
        <v>38.16214253818232</v>
      </c>
      <c r="AQ95" s="25">
        <f t="shared" si="28"/>
        <v>1.5445983424861318</v>
      </c>
      <c r="AR95" s="25">
        <f t="shared" si="29"/>
        <v>88.49896527485173</v>
      </c>
      <c r="AS95" s="25"/>
    </row>
    <row r="96" spans="1:4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5">
        <f t="shared" si="30"/>
        <v>94</v>
      </c>
      <c r="AB96" s="25">
        <f t="shared" si="16"/>
        <v>0.0006200527704485488</v>
      </c>
      <c r="AC96" s="25">
        <f t="shared" si="17"/>
        <v>-0.3709068246702321</v>
      </c>
      <c r="AD96" s="25">
        <f t="shared" si="18"/>
        <v>-5.24541461825382</v>
      </c>
      <c r="AE96" s="25">
        <f t="shared" si="19"/>
        <v>-0.9959097479215766</v>
      </c>
      <c r="AF96" s="25">
        <f t="shared" si="31"/>
        <v>3760</v>
      </c>
      <c r="AG96" s="25">
        <f t="shared" si="20"/>
        <v>23612.8</v>
      </c>
      <c r="AH96" s="25"/>
      <c r="AI96" s="25"/>
      <c r="AJ96" s="25">
        <f t="shared" si="21"/>
        <v>2361.28</v>
      </c>
      <c r="AK96" s="25">
        <f t="shared" si="22"/>
        <v>0.00236128</v>
      </c>
      <c r="AL96" s="25">
        <f t="shared" si="23"/>
        <v>423.4991191218322</v>
      </c>
      <c r="AM96" s="25">
        <f t="shared" si="24"/>
        <v>1937.7808808781679</v>
      </c>
      <c r="AN96" s="25">
        <f t="shared" si="25"/>
        <v>1938.4258413199532</v>
      </c>
      <c r="AO96" s="25">
        <f t="shared" si="26"/>
        <v>0.005158825159486417</v>
      </c>
      <c r="AP96" s="25">
        <f t="shared" si="27"/>
        <v>38.75561761756336</v>
      </c>
      <c r="AQ96" s="25">
        <f t="shared" si="28"/>
        <v>1.5449993398433546</v>
      </c>
      <c r="AR96" s="25">
        <f t="shared" si="29"/>
        <v>88.52194073081074</v>
      </c>
      <c r="AS96" s="25"/>
    </row>
    <row r="97" spans="1:4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5">
        <f t="shared" si="30"/>
        <v>95</v>
      </c>
      <c r="AB97" s="25">
        <f t="shared" si="16"/>
        <v>0.0006266490765171503</v>
      </c>
      <c r="AC97" s="25">
        <f t="shared" si="17"/>
        <v>-0.3118935119525685</v>
      </c>
      <c r="AD97" s="25">
        <f t="shared" si="18"/>
        <v>-4.4108403461949734</v>
      </c>
      <c r="AE97" s="25">
        <f t="shared" si="19"/>
        <v>-0.9882760614579424</v>
      </c>
      <c r="AF97" s="25">
        <f t="shared" si="31"/>
        <v>3800</v>
      </c>
      <c r="AG97" s="25">
        <f t="shared" si="20"/>
        <v>23864</v>
      </c>
      <c r="AH97" s="25"/>
      <c r="AI97" s="25"/>
      <c r="AJ97" s="25">
        <f t="shared" si="21"/>
        <v>2386.4</v>
      </c>
      <c r="AK97" s="25">
        <f t="shared" si="22"/>
        <v>0.0023864</v>
      </c>
      <c r="AL97" s="25">
        <f t="shared" si="23"/>
        <v>419.0412336573919</v>
      </c>
      <c r="AM97" s="25">
        <f t="shared" si="24"/>
        <v>1967.3587663426083</v>
      </c>
      <c r="AN97" s="25">
        <f t="shared" si="25"/>
        <v>1967.9940334018063</v>
      </c>
      <c r="AO97" s="25">
        <f t="shared" si="26"/>
        <v>0.00508131621858342</v>
      </c>
      <c r="AP97" s="25">
        <f t="shared" si="27"/>
        <v>39.34717532685217</v>
      </c>
      <c r="AQ97" s="25">
        <f t="shared" si="28"/>
        <v>1.5453870116069133</v>
      </c>
      <c r="AR97" s="25">
        <f t="shared" si="29"/>
        <v>88.54415268650014</v>
      </c>
      <c r="AS97" s="25"/>
    </row>
    <row r="98" spans="1:4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5">
        <f t="shared" si="30"/>
        <v>96</v>
      </c>
      <c r="AB98" s="25">
        <f t="shared" si="16"/>
        <v>0.0006332453825857519</v>
      </c>
      <c r="AC98" s="25">
        <f t="shared" si="17"/>
        <v>-0.251650545336283</v>
      </c>
      <c r="AD98" s="25">
        <f t="shared" si="18"/>
        <v>-3.5588761419315684</v>
      </c>
      <c r="AE98" s="25">
        <f t="shared" si="19"/>
        <v>-0.9767460531238102</v>
      </c>
      <c r="AF98" s="25">
        <f t="shared" si="31"/>
        <v>3840</v>
      </c>
      <c r="AG98" s="25">
        <f t="shared" si="20"/>
        <v>24115.2</v>
      </c>
      <c r="AH98" s="25"/>
      <c r="AI98" s="25"/>
      <c r="AJ98" s="25">
        <f t="shared" si="21"/>
        <v>2411.52</v>
      </c>
      <c r="AK98" s="25">
        <f t="shared" si="22"/>
        <v>0.00241152</v>
      </c>
      <c r="AL98" s="25">
        <f t="shared" si="23"/>
        <v>414.67622080679405</v>
      </c>
      <c r="AM98" s="25">
        <f t="shared" si="24"/>
        <v>1996.843779193206</v>
      </c>
      <c r="AN98" s="25">
        <f t="shared" si="25"/>
        <v>1997.469668981886</v>
      </c>
      <c r="AO98" s="25">
        <f t="shared" si="26"/>
        <v>0.005006333840902335</v>
      </c>
      <c r="AP98" s="25">
        <f t="shared" si="27"/>
        <v>39.93687558386412</v>
      </c>
      <c r="AQ98" s="25">
        <f t="shared" si="28"/>
        <v>1.545762042777202</v>
      </c>
      <c r="AR98" s="25">
        <f t="shared" si="29"/>
        <v>88.56564038955112</v>
      </c>
      <c r="AS98" s="25"/>
    </row>
    <row r="99" spans="1:4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5">
        <f t="shared" si="30"/>
        <v>97</v>
      </c>
      <c r="AB99" s="25">
        <f t="shared" si="16"/>
        <v>0.0006398416886543535</v>
      </c>
      <c r="AC99" s="25">
        <f t="shared" si="17"/>
        <v>-0.19041543536880495</v>
      </c>
      <c r="AD99" s="25">
        <f t="shared" si="18"/>
        <v>-2.692880911837415</v>
      </c>
      <c r="AE99" s="25">
        <f t="shared" si="19"/>
        <v>-0.9613651804845211</v>
      </c>
      <c r="AF99" s="25">
        <f t="shared" si="31"/>
        <v>3880</v>
      </c>
      <c r="AG99" s="25">
        <f t="shared" si="20"/>
        <v>24366.4</v>
      </c>
      <c r="AH99" s="25"/>
      <c r="AI99" s="25"/>
      <c r="AJ99" s="25">
        <f t="shared" si="21"/>
        <v>2436.6400000000003</v>
      </c>
      <c r="AK99" s="25">
        <f t="shared" si="22"/>
        <v>0.00243664</v>
      </c>
      <c r="AL99" s="25">
        <f t="shared" si="23"/>
        <v>410.401208221157</v>
      </c>
      <c r="AM99" s="25">
        <f t="shared" si="24"/>
        <v>2026.2387917788433</v>
      </c>
      <c r="AN99" s="25">
        <f t="shared" si="25"/>
        <v>2026.85560445469</v>
      </c>
      <c r="AO99" s="25">
        <f t="shared" si="26"/>
        <v>0.004933750573065822</v>
      </c>
      <c r="AP99" s="25">
        <f t="shared" si="27"/>
        <v>40.52477583557687</v>
      </c>
      <c r="AQ99" s="25">
        <f t="shared" si="28"/>
        <v>1.5461250712267132</v>
      </c>
      <c r="AR99" s="25">
        <f t="shared" si="29"/>
        <v>88.58644038736502</v>
      </c>
      <c r="AS99" s="25"/>
    </row>
    <row r="100" spans="1:4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5">
        <f t="shared" si="30"/>
        <v>98</v>
      </c>
      <c r="AB100" s="25">
        <f t="shared" si="16"/>
        <v>0.0006464379947229551</v>
      </c>
      <c r="AC100" s="25">
        <f t="shared" si="17"/>
        <v>-0.12842960416640023</v>
      </c>
      <c r="AD100" s="25">
        <f t="shared" si="18"/>
        <v>-1.8162688802233136</v>
      </c>
      <c r="AE100" s="25">
        <f t="shared" si="19"/>
        <v>-0.9421940833074334</v>
      </c>
      <c r="AF100" s="25">
        <f t="shared" si="31"/>
        <v>3920</v>
      </c>
      <c r="AG100" s="25">
        <f t="shared" si="20"/>
        <v>24617.600000000002</v>
      </c>
      <c r="AH100" s="25"/>
      <c r="AI100" s="25"/>
      <c r="AJ100" s="25">
        <f t="shared" si="21"/>
        <v>2461.76</v>
      </c>
      <c r="AK100" s="25">
        <f t="shared" si="22"/>
        <v>0.00246176</v>
      </c>
      <c r="AL100" s="25">
        <f t="shared" si="23"/>
        <v>406.2134407903289</v>
      </c>
      <c r="AM100" s="25">
        <f t="shared" si="24"/>
        <v>2055.546559209671</v>
      </c>
      <c r="AN100" s="25">
        <f t="shared" si="25"/>
        <v>2056.1545800544077</v>
      </c>
      <c r="AO100" s="25">
        <f t="shared" si="26"/>
        <v>0.00486344757198916</v>
      </c>
      <c r="AP100" s="25">
        <f t="shared" si="27"/>
        <v>41.110931184193426</v>
      </c>
      <c r="AQ100" s="25">
        <f t="shared" si="28"/>
        <v>1.5464766917194996</v>
      </c>
      <c r="AR100" s="25">
        <f t="shared" si="29"/>
        <v>88.60658675741159</v>
      </c>
      <c r="AS100" s="25"/>
    </row>
    <row r="101" spans="1:4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5">
        <f>AA100+1</f>
        <v>99</v>
      </c>
      <c r="AB101" s="25">
        <f t="shared" si="16"/>
        <v>0.0006530343007915566</v>
      </c>
      <c r="AC101" s="25">
        <f t="shared" si="17"/>
        <v>-0.06593743359683969</v>
      </c>
      <c r="AD101" s="25">
        <f t="shared" si="18"/>
        <v>-0.9324961286072607</v>
      </c>
      <c r="AE101" s="25">
        <f t="shared" si="19"/>
        <v>-0.9193083444869679</v>
      </c>
      <c r="AF101" s="25">
        <f t="shared" si="31"/>
        <v>3960</v>
      </c>
      <c r="AG101" s="25">
        <f t="shared" si="20"/>
        <v>24868.8</v>
      </c>
      <c r="AH101" s="25"/>
      <c r="AI101" s="25"/>
      <c r="AJ101" s="25">
        <f t="shared" si="21"/>
        <v>2486.88</v>
      </c>
      <c r="AK101" s="25">
        <f t="shared" si="22"/>
        <v>0.00248688</v>
      </c>
      <c r="AL101" s="25">
        <f t="shared" si="23"/>
        <v>402.1102747217397</v>
      </c>
      <c r="AM101" s="25">
        <f t="shared" si="24"/>
        <v>2084.7697252782605</v>
      </c>
      <c r="AN101" s="25">
        <f t="shared" si="25"/>
        <v>2085.3692256856566</v>
      </c>
      <c r="AO101" s="25">
        <f t="shared" si="26"/>
        <v>0.004795313883426117</v>
      </c>
      <c r="AP101" s="25">
        <f t="shared" si="27"/>
        <v>41.69539450556521</v>
      </c>
      <c r="AQ101" s="25">
        <f t="shared" si="28"/>
        <v>1.5468174595246973</v>
      </c>
      <c r="AR101" s="25">
        <f t="shared" si="29"/>
        <v>88.6261113142685</v>
      </c>
      <c r="AS101" s="25"/>
    </row>
    <row r="102" spans="1:4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5">
        <f>AA101+1</f>
        <v>100</v>
      </c>
      <c r="AB102" s="25">
        <f t="shared" si="16"/>
        <v>0.0006596306068601583</v>
      </c>
      <c r="AC102" s="25">
        <f t="shared" si="17"/>
        <v>-0.0031853017931388786</v>
      </c>
      <c r="AD102" s="25">
        <f t="shared" si="18"/>
        <v>-0.04504696996108341</v>
      </c>
      <c r="AE102" s="25">
        <f t="shared" si="19"/>
        <v>-0.8927981920557224</v>
      </c>
      <c r="AF102" s="25">
        <f t="shared" si="31"/>
        <v>4000</v>
      </c>
      <c r="AG102" s="25">
        <f t="shared" si="20"/>
        <v>25120</v>
      </c>
      <c r="AH102" s="25"/>
      <c r="AI102" s="25"/>
      <c r="AJ102" s="25">
        <f t="shared" si="21"/>
        <v>2512</v>
      </c>
      <c r="AK102" s="25">
        <f t="shared" si="22"/>
        <v>0.002512</v>
      </c>
      <c r="AL102" s="25">
        <f t="shared" si="23"/>
        <v>398.0891719745223</v>
      </c>
      <c r="AM102" s="25">
        <f t="shared" si="24"/>
        <v>2113.9108280254777</v>
      </c>
      <c r="AN102" s="25">
        <f t="shared" si="25"/>
        <v>2114.5020664079193</v>
      </c>
      <c r="AO102" s="25">
        <f t="shared" si="26"/>
        <v>0.004729245792125345</v>
      </c>
      <c r="AP102" s="25">
        <f t="shared" si="27"/>
        <v>42.278216560509556</v>
      </c>
      <c r="AQ102" s="25">
        <f t="shared" si="28"/>
        <v>1.547147893671216</v>
      </c>
      <c r="AR102" s="25">
        <f t="shared" si="29"/>
        <v>88.64504379610149</v>
      </c>
      <c r="AS102" s="25"/>
    </row>
    <row r="103" spans="1:4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</row>
    <row r="104" spans="1:4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</row>
    <row r="105" spans="1:4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</row>
    <row r="106" spans="1:4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</row>
    <row r="107" spans="1:4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</row>
    <row r="108" spans="1:4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</row>
    <row r="109" spans="1:4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</row>
    <row r="110" spans="1:4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</row>
    <row r="111" spans="1:4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</row>
    <row r="112" spans="1:45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</row>
    <row r="113" spans="1:45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</row>
    <row r="114" spans="1:45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</row>
    <row r="115" spans="1:45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</row>
    <row r="116" spans="1:45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</row>
    <row r="117" spans="1:45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</row>
    <row r="118" spans="1:45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</row>
    <row r="119" spans="1:45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</row>
    <row r="120" spans="1:45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</row>
    <row r="121" spans="1:45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</row>
    <row r="122" spans="1:45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</row>
    <row r="123" spans="1:45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</row>
    <row r="124" spans="1:45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</row>
    <row r="125" spans="1:45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</row>
    <row r="126" spans="1:45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</row>
    <row r="127" spans="1:45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</row>
    <row r="128" spans="1:45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</row>
    <row r="129" spans="1:45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</row>
    <row r="130" spans="1:45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</row>
    <row r="131" spans="1:45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</row>
    <row r="132" spans="1:45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</row>
    <row r="133" spans="1:45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</row>
    <row r="134" spans="1:45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</row>
    <row r="135" spans="1:45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</row>
    <row r="136" spans="1:45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</row>
    <row r="137" spans="1:45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</row>
    <row r="138" spans="1:45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</row>
    <row r="139" spans="1:45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</row>
    <row r="140" spans="1:45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</row>
    <row r="141" spans="1:45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</row>
    <row r="142" spans="1:45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</row>
    <row r="143" spans="1:45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</row>
    <row r="144" spans="1:45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</row>
    <row r="145" spans="1:45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</row>
    <row r="146" spans="1:45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</row>
    <row r="147" spans="1:45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</row>
    <row r="148" spans="1:45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</row>
    <row r="149" spans="1:45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</row>
    <row r="150" spans="1:45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</row>
    <row r="151" spans="1:45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</row>
    <row r="152" spans="1:45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</row>
    <row r="153" spans="1:45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</row>
    <row r="154" spans="1:45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</row>
    <row r="155" spans="1:45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</row>
    <row r="156" spans="1:45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</row>
    <row r="157" spans="1:45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</row>
    <row r="158" spans="1:45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</row>
    <row r="159" spans="1:45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</row>
    <row r="160" spans="1:45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</row>
    <row r="161" spans="1:45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</row>
    <row r="162" spans="1:45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</row>
    <row r="163" spans="1:45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</row>
    <row r="164" spans="1:45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</row>
    <row r="165" spans="1:45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</row>
    <row r="166" spans="1:45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</row>
    <row r="167" spans="1:45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</row>
    <row r="168" spans="1:45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</row>
    <row r="169" spans="1:45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</row>
    <row r="170" spans="1:45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</row>
    <row r="171" spans="1:45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</row>
    <row r="172" spans="1:45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</row>
    <row r="173" spans="1:45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</row>
    <row r="174" spans="1:45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</row>
    <row r="175" spans="1:45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</row>
    <row r="176" spans="1:45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</row>
    <row r="177" spans="1:45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</row>
    <row r="178" spans="1:45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</row>
    <row r="179" spans="1:45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</row>
    <row r="180" spans="1:45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</row>
    <row r="181" spans="1:45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</row>
    <row r="182" spans="1:45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</row>
    <row r="183" spans="1:45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</row>
    <row r="184" spans="1:45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</row>
    <row r="185" spans="1:45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</row>
    <row r="186" spans="1:45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</row>
    <row r="187" spans="1:45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</row>
    <row r="188" spans="1:45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</row>
    <row r="189" spans="1:45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</row>
    <row r="190" spans="1:45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</row>
    <row r="191" spans="1:45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</row>
    <row r="192" spans="1:45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</row>
    <row r="193" spans="1:45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</row>
    <row r="194" spans="1:45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</row>
    <row r="195" spans="1:45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</row>
    <row r="196" spans="1:45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</row>
    <row r="197" spans="1:45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</row>
    <row r="198" spans="1:45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</row>
    <row r="199" spans="1:45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</row>
    <row r="200" spans="1:45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</row>
    <row r="201" spans="1:45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</row>
    <row r="202" spans="1:45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</row>
    <row r="203" spans="1:45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</row>
    <row r="204" spans="1:45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</row>
    <row r="205" spans="1:45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</row>
    <row r="206" spans="1:45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</row>
    <row r="207" spans="1:45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</row>
    <row r="208" spans="1:45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</row>
    <row r="209" spans="1:45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</row>
    <row r="210" spans="1:45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</row>
    <row r="211" spans="1:45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</row>
    <row r="212" spans="1:45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</row>
    <row r="213" spans="1:15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1:15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1:15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1:15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1:15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1:15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1:15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1:15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1:15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1:15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1:15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1:15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1:15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1:15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1:15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1:15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1:15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1:15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1:15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1:15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1:15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1:15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1:15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1:15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1:15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1:15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1:15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1:15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1:15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1:15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1:15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1:15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1:15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1:15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1:15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1:15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1:15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1:15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1:15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1:15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1:15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1:15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1:15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1:15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1:15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1:15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1:15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1:15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1:15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1:15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1:15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1:15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1:15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1:15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1:15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1:15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1:15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1:15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1:15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1:15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1:15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1:15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1:15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1:15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1:15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1:15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1:15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1:15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1:15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1:15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1:15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1:15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1:15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1:15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1:15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1:15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1:15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1:15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1:15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1:15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1:15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1:15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1:15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1:15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1:15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1:15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1:15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1:15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1:15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1:15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1:15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1:15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1:15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1:15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1:15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1:15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1:15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1:15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1:15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1:15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1:15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1:15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1:15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1:15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1:15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1:15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1:15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5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1:15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1:15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1:15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1:15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1:15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1:15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1:15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1:15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1:15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1:15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1:15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1:15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1:15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1:15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1:15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1:15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1:15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1:15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1:15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1:15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1:15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1:15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1:15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1:15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1:15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1:15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1:15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1:15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1:15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1:15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1:15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1:15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1:15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1:15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1:15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1:15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1:15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1:15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1:15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</sheetData>
  <sheetProtection password="CC46" sheet="1" objects="1" scenarios="1"/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OSIECKI</dc:creator>
  <cp:keywords/>
  <dc:description/>
  <cp:lastModifiedBy>Pierre Baudoux</cp:lastModifiedBy>
  <dcterms:created xsi:type="dcterms:W3CDTF">2000-01-22T19:12:12Z</dcterms:created>
  <dcterms:modified xsi:type="dcterms:W3CDTF">2011-10-29T20:47:13Z</dcterms:modified>
  <cp:category/>
  <cp:version/>
  <cp:contentType/>
  <cp:contentStatus/>
</cp:coreProperties>
</file>