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2"/>
  </bookViews>
  <sheets>
    <sheet name="Z,I,fi" sheetId="1" r:id="rId1"/>
    <sheet name="calculs" sheetId="2" r:id="rId2"/>
    <sheet name="u(t),i(t)" sheetId="3" r:id="rId3"/>
  </sheets>
  <definedNames>
    <definedName name="capacité">'Z,I,fi'!$E$5</definedName>
    <definedName name="fi">'u(t),i(t)'!$G$2</definedName>
    <definedName name="fréquence">'calculs'!$A$7:$A$30</definedName>
    <definedName name="fréquence_N">'calculs'!$A$8:$A$30</definedName>
    <definedName name="I_mA">'calculs'!$D$8:$D$30</definedName>
    <definedName name="inductance">'Z,I,fi'!$E$4</definedName>
    <definedName name="intensité">'calculs'!$D$7:$D$30</definedName>
    <definedName name="Io">'calculs'!$G$14</definedName>
    <definedName name="N">'u(t),i(t)'!$G$1</definedName>
    <definedName name="R">'Z,I,fi'!$E$3</definedName>
    <definedName name="U">'Z,I,fi'!$E$6</definedName>
    <definedName name="Z">'u(t),i(t)'!$G$3</definedName>
  </definedNames>
  <calcPr fullCalcOnLoad="1"/>
</workbook>
</file>

<file path=xl/sharedStrings.xml><?xml version="1.0" encoding="utf-8"?>
<sst xmlns="http://schemas.openxmlformats.org/spreadsheetml/2006/main" count="41" uniqueCount="41">
  <si>
    <t>W</t>
  </si>
  <si>
    <t>H</t>
  </si>
  <si>
    <r>
      <t>m</t>
    </r>
    <r>
      <rPr>
        <sz val="10"/>
        <rFont val="Arial"/>
        <family val="0"/>
      </rPr>
      <t>F</t>
    </r>
  </si>
  <si>
    <t>fréquence N</t>
  </si>
  <si>
    <t>impédance Z</t>
  </si>
  <si>
    <t>V</t>
  </si>
  <si>
    <t>I(mA)</t>
  </si>
  <si>
    <t>phase f</t>
  </si>
  <si>
    <t>CHOISIR LES PARAMETRES DU CIRCUIT</t>
  </si>
  <si>
    <t>déplacer les curseurs des barres de défilement</t>
  </si>
  <si>
    <t xml:space="preserve"> Tension U:</t>
  </si>
  <si>
    <t xml:space="preserve">Choisir la tension d'alimentation </t>
  </si>
  <si>
    <t>résistance R=</t>
  </si>
  <si>
    <t>capacité C=</t>
  </si>
  <si>
    <t>inductance L=</t>
  </si>
  <si>
    <t>ETUDE DES</t>
  </si>
  <si>
    <t>OSCILLATIONS FORCEES DANS UN CIRCUIT RLC SERIE</t>
  </si>
  <si>
    <t>page1: étude de l'impédance , de l'intensité,du déphasage (u,i) en fonction de la fréquence</t>
  </si>
  <si>
    <t>auteur:P Baudoux</t>
  </si>
  <si>
    <t>lycée Calvin</t>
  </si>
  <si>
    <t xml:space="preserve">pages suivantes:  tableaux de calculs </t>
  </si>
  <si>
    <t>, courbes u(t) et i(t)</t>
  </si>
  <si>
    <t>(les valeurs de R,L et C sont celles sélectionnées dans la page 1)</t>
  </si>
  <si>
    <t>i(t) (mA)</t>
  </si>
  <si>
    <t>u(t) (V)</t>
  </si>
  <si>
    <t>t(s)</t>
  </si>
  <si>
    <t>p(t) (cW)</t>
  </si>
  <si>
    <t>Imax=</t>
  </si>
  <si>
    <t>mA</t>
  </si>
  <si>
    <t>page 2: calculs pour page 1</t>
  </si>
  <si>
    <t xml:space="preserve"> N(Hz)=</t>
  </si>
  <si>
    <r>
      <t>f</t>
    </r>
    <r>
      <rPr>
        <sz val="10"/>
        <rFont val="Arial"/>
        <family val="0"/>
      </rPr>
      <t xml:space="preserve"> (rad)=</t>
    </r>
  </si>
  <si>
    <r>
      <t>Z (</t>
    </r>
    <r>
      <rPr>
        <sz val="10"/>
        <color indexed="41"/>
        <rFont val="Symbol"/>
        <family val="1"/>
      </rPr>
      <t>W</t>
    </r>
    <r>
      <rPr>
        <sz val="10"/>
        <color indexed="41"/>
        <rFont val="Arial"/>
        <family val="0"/>
      </rPr>
      <t>)=</t>
    </r>
  </si>
  <si>
    <t>pmoy(cW)</t>
  </si>
  <si>
    <r>
      <t>cos(</t>
    </r>
    <r>
      <rPr>
        <sz val="10"/>
        <rFont val="Symbol"/>
        <family val="1"/>
      </rPr>
      <t>f</t>
    </r>
    <r>
      <rPr>
        <sz val="10"/>
        <rFont val="Arial"/>
        <family val="0"/>
      </rPr>
      <t>)</t>
    </r>
  </si>
  <si>
    <r>
      <t>(cW=10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>W)</t>
    </r>
  </si>
  <si>
    <t>Io(efficace)=</t>
  </si>
  <si>
    <t>tension u(t) aux bornes de RLC ; intensité i(t) dans le dipôle RLC</t>
  </si>
  <si>
    <r>
      <t>puissance instantanéeP(t); puissance moyenne et facteur de puissance cos</t>
    </r>
    <r>
      <rPr>
        <b/>
        <sz val="10"/>
        <color indexed="10"/>
        <rFont val="Symbol"/>
        <family val="1"/>
      </rPr>
      <t>f</t>
    </r>
  </si>
  <si>
    <t xml:space="preserve"> page 3 ,Etude énergétique </t>
  </si>
  <si>
    <t>01/05/2007 mis à jour 2009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</si>
</sst>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3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  <font>
      <sz val="5"/>
      <name val="Arial"/>
      <family val="0"/>
    </font>
    <font>
      <sz val="8.25"/>
      <name val="Arial"/>
      <family val="0"/>
    </font>
    <font>
      <b/>
      <sz val="12"/>
      <name val="Arial"/>
      <family val="2"/>
    </font>
    <font>
      <b/>
      <sz val="8.25"/>
      <name val="Arial"/>
      <family val="0"/>
    </font>
    <font>
      <b/>
      <sz val="10"/>
      <name val="Arial"/>
      <family val="2"/>
    </font>
    <font>
      <sz val="9.25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1"/>
      <color indexed="18"/>
      <name val="Arial"/>
      <family val="2"/>
    </font>
    <font>
      <sz val="11"/>
      <name val="Roman"/>
      <family val="1"/>
    </font>
    <font>
      <sz val="10"/>
      <color indexed="41"/>
      <name val="Arial"/>
      <family val="0"/>
    </font>
    <font>
      <sz val="10"/>
      <color indexed="41"/>
      <name val="Symbol"/>
      <family val="1"/>
    </font>
    <font>
      <sz val="16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b/>
      <sz val="10"/>
      <color indexed="10"/>
      <name val="Symbol"/>
      <family val="1"/>
    </font>
    <font>
      <b/>
      <sz val="12"/>
      <color indexed="12"/>
      <name val="Arial"/>
      <family val="2"/>
    </font>
    <font>
      <b/>
      <sz val="1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1" fillId="2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1" fillId="4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5" borderId="0" xfId="0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12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13" fillId="0" borderId="0" xfId="0" applyFont="1" applyAlignment="1">
      <alignment/>
    </xf>
    <xf numFmtId="0" fontId="0" fillId="8" borderId="0" xfId="0" applyFill="1" applyAlignment="1">
      <alignment/>
    </xf>
    <xf numFmtId="0" fontId="0" fillId="8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14" fillId="9" borderId="0" xfId="0" applyFont="1" applyFill="1" applyAlignment="1">
      <alignment horizontal="right"/>
    </xf>
    <xf numFmtId="164" fontId="14" fillId="9" borderId="0" xfId="0" applyNumberFormat="1" applyFont="1" applyFill="1" applyAlignment="1">
      <alignment/>
    </xf>
    <xf numFmtId="0" fontId="0" fillId="1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64" fontId="0" fillId="2" borderId="1" xfId="0" applyNumberFormat="1" applyFill="1" applyBorder="1" applyAlignment="1">
      <alignment/>
    </xf>
    <xf numFmtId="0" fontId="18" fillId="10" borderId="2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/>
    </xf>
    <xf numFmtId="0" fontId="7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11" fillId="6" borderId="0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0" fontId="0" fillId="6" borderId="5" xfId="0" applyFill="1" applyBorder="1" applyAlignment="1">
      <alignment/>
    </xf>
    <xf numFmtId="0" fontId="11" fillId="6" borderId="6" xfId="0" applyFont="1" applyFill="1" applyBorder="1" applyAlignment="1">
      <alignment/>
    </xf>
    <xf numFmtId="0" fontId="11" fillId="6" borderId="7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6" borderId="10" xfId="0" applyFill="1" applyBorder="1" applyAlignment="1">
      <alignment/>
    </xf>
    <xf numFmtId="17" fontId="2" fillId="7" borderId="0" xfId="0" applyNumberFormat="1" applyFont="1" applyFill="1" applyAlignment="1">
      <alignment/>
    </xf>
    <xf numFmtId="0" fontId="2" fillId="7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2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11" fillId="8" borderId="0" xfId="0" applyFont="1" applyFill="1" applyAlignment="1">
      <alignment/>
    </xf>
    <xf numFmtId="0" fontId="21" fillId="3" borderId="11" xfId="0" applyFont="1" applyFill="1" applyBorder="1" applyAlignment="1">
      <alignment/>
    </xf>
    <xf numFmtId="0" fontId="21" fillId="3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58"/>
          <c:w val="0.9175"/>
          <c:h val="0.93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calculs!$B$7</c:f>
              <c:strCache>
                <c:ptCount val="1"/>
                <c:pt idx="0">
                  <c:v>impédance 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calculs!$A$9:$A$30</c:f>
              <c:numCache>
                <c:ptCount val="2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</c:numCache>
            </c:numRef>
          </c:xVal>
          <c:yVal>
            <c:numRef>
              <c:f>calculs!$B$9:$B$30</c:f>
              <c:numCache>
                <c:ptCount val="22"/>
                <c:pt idx="0">
                  <c:v>9330.773515733235</c:v>
                </c:pt>
                <c:pt idx="1">
                  <c:v>4618.466545460664</c:v>
                </c:pt>
                <c:pt idx="2">
                  <c:v>3026.8503777611677</c:v>
                </c:pt>
                <c:pt idx="3">
                  <c:v>2215.41446323216</c:v>
                </c:pt>
                <c:pt idx="4">
                  <c:v>1716.0600299256807</c:v>
                </c:pt>
                <c:pt idx="5">
                  <c:v>1372.7578980299738</c:v>
                </c:pt>
                <c:pt idx="6">
                  <c:v>1118.6429947961929</c:v>
                </c:pt>
                <c:pt idx="7">
                  <c:v>920.2887953207191</c:v>
                </c:pt>
                <c:pt idx="8">
                  <c:v>759.1334513985287</c:v>
                </c:pt>
                <c:pt idx="9">
                  <c:v>624.0525436604754</c:v>
                </c:pt>
                <c:pt idx="10">
                  <c:v>507.98744006554597</c:v>
                </c:pt>
                <c:pt idx="11">
                  <c:v>406.26869246520715</c:v>
                </c:pt>
                <c:pt idx="12">
                  <c:v>315.73521937749774</c:v>
                </c:pt>
                <c:pt idx="13">
                  <c:v>234.29265403215365</c:v>
                </c:pt>
                <c:pt idx="14">
                  <c:v>160.86590467605964</c:v>
                </c:pt>
                <c:pt idx="15">
                  <c:v>96.44636714840289</c:v>
                </c:pt>
                <c:pt idx="16">
                  <c:v>52.69569406270275</c:v>
                </c:pt>
                <c:pt idx="17">
                  <c:v>67.51786691620627</c:v>
                </c:pt>
                <c:pt idx="18">
                  <c:v>115.5417574448365</c:v>
                </c:pt>
                <c:pt idx="19">
                  <c:v>167.836494139067</c:v>
                </c:pt>
                <c:pt idx="20">
                  <c:v>219.68783967065815</c:v>
                </c:pt>
                <c:pt idx="21">
                  <c:v>270.26771713854583</c:v>
                </c:pt>
              </c:numCache>
            </c:numRef>
          </c:yVal>
          <c:smooth val="1"/>
        </c:ser>
        <c:axId val="41962463"/>
        <c:axId val="42117848"/>
      </c:scatterChart>
      <c:valAx>
        <c:axId val="41962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fréquence N(Hz)</a:t>
                </a:r>
              </a:p>
            </c:rich>
          </c:tx>
          <c:layout>
            <c:manualLayout>
              <c:xMode val="factor"/>
              <c:yMode val="factor"/>
              <c:x val="0.093"/>
              <c:y val="0.1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17848"/>
        <c:crosses val="autoZero"/>
        <c:crossBetween val="midCat"/>
        <c:dispUnits/>
      </c:valAx>
      <c:valAx>
        <c:axId val="42117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Z(ohms)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62463"/>
        <c:crosses val="autoZero"/>
        <c:crossBetween val="midCat"/>
        <c:dispUnits/>
      </c:valAx>
      <c:spPr>
        <a:solidFill>
          <a:srgbClr val="CC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49"/>
          <c:w val="0.92775"/>
          <c:h val="0.90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calculs!$C$7</c:f>
              <c:strCache>
                <c:ptCount val="1"/>
                <c:pt idx="0">
                  <c:v>phase 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calculs!$A$9:$A$30</c:f>
              <c:numCache>
                <c:ptCount val="2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</c:numCache>
            </c:numRef>
          </c:xVal>
          <c:yVal>
            <c:numRef>
              <c:f>calculs!$C$9:$C$30</c:f>
              <c:numCache>
                <c:ptCount val="22"/>
                <c:pt idx="0">
                  <c:v>-1.565437688606092</c:v>
                </c:pt>
                <c:pt idx="1">
                  <c:v>-1.5599700111198176</c:v>
                </c:pt>
                <c:pt idx="2">
                  <c:v>-1.5542767543127525</c:v>
                </c:pt>
                <c:pt idx="3">
                  <c:v>-1.5482252699923833</c:v>
                </c:pt>
                <c:pt idx="4">
                  <c:v>-1.5416556928425256</c:v>
                </c:pt>
                <c:pt idx="5">
                  <c:v>-1.534365240158852</c:v>
                </c:pt>
                <c:pt idx="6">
                  <c:v>-1.5260844180426887</c:v>
                </c:pt>
                <c:pt idx="7">
                  <c:v>-1.5164387907772174</c:v>
                </c:pt>
                <c:pt idx="8">
                  <c:v>-1.5048840397709782</c:v>
                </c:pt>
                <c:pt idx="9">
                  <c:v>-1.4905888970881025</c:v>
                </c:pt>
                <c:pt idx="10">
                  <c:v>-1.4722090717205814</c:v>
                </c:pt>
                <c:pt idx="11">
                  <c:v>-1.4474122457455747</c:v>
                </c:pt>
                <c:pt idx="12">
                  <c:v>-1.4117663073840228</c:v>
                </c:pt>
                <c:pt idx="13">
                  <c:v>-1.355734007049417</c:v>
                </c:pt>
                <c:pt idx="14">
                  <c:v>-1.254742910666209</c:v>
                </c:pt>
                <c:pt idx="15">
                  <c:v>-1.025790767369608</c:v>
                </c:pt>
                <c:pt idx="16">
                  <c:v>-0.32124156975588136</c:v>
                </c:pt>
                <c:pt idx="17">
                  <c:v>0.7369157400812184</c:v>
                </c:pt>
                <c:pt idx="18">
                  <c:v>1.123262028438459</c:v>
                </c:pt>
                <c:pt idx="19">
                  <c:v>1.268294896451219</c:v>
                </c:pt>
                <c:pt idx="20">
                  <c:v>1.3411884948353483</c:v>
                </c:pt>
                <c:pt idx="21">
                  <c:v>1.3847226861318633</c:v>
                </c:pt>
              </c:numCache>
            </c:numRef>
          </c:yVal>
          <c:smooth val="1"/>
        </c:ser>
        <c:axId val="43516313"/>
        <c:axId val="56102498"/>
      </c:scatterChart>
      <c:valAx>
        <c:axId val="43516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fréquence N(Hz)</a:t>
                </a:r>
              </a:p>
            </c:rich>
          </c:tx>
          <c:layout>
            <c:manualLayout>
              <c:xMode val="factor"/>
              <c:yMode val="factor"/>
              <c:x val="0.0805"/>
              <c:y val="0.1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02498"/>
        <c:crosses val="autoZero"/>
        <c:crossBetween val="midCat"/>
        <c:dispUnits/>
      </c:valAx>
      <c:valAx>
        <c:axId val="5610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(u,i) (rad)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163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calculs!$D$7</c:f>
              <c:strCache>
                <c:ptCount val="1"/>
                <c:pt idx="0">
                  <c:v>I(mA)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calculs!$A$9:$A$30</c:f>
              <c:numCache>
                <c:ptCount val="22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</c:numCache>
            </c:numRef>
          </c:xVal>
          <c:yVal>
            <c:numRef>
              <c:f>calculs!$D$9:$D$30</c:f>
              <c:numCache>
                <c:ptCount val="22"/>
                <c:pt idx="0">
                  <c:v>1.2860670103894394</c:v>
                </c:pt>
                <c:pt idx="1">
                  <c:v>2.598265004602967</c:v>
                </c:pt>
                <c:pt idx="2">
                  <c:v>3.964517072983267</c:v>
                </c:pt>
                <c:pt idx="3">
                  <c:v>5.416593688971726</c:v>
                </c:pt>
                <c:pt idx="4">
                  <c:v>6.992762368878027</c:v>
                </c:pt>
                <c:pt idx="5">
                  <c:v>8.741526832386858</c:v>
                </c:pt>
                <c:pt idx="6">
                  <c:v>10.727283016854091</c:v>
                </c:pt>
                <c:pt idx="7">
                  <c:v>13.039385094130175</c:v>
                </c:pt>
                <c:pt idx="8">
                  <c:v>15.807497321969887</c:v>
                </c:pt>
                <c:pt idx="9">
                  <c:v>19.22915004818692</c:v>
                </c:pt>
                <c:pt idx="10">
                  <c:v>23.622631296654955</c:v>
                </c:pt>
                <c:pt idx="11">
                  <c:v>29.53710247074399</c:v>
                </c:pt>
                <c:pt idx="12">
                  <c:v>38.00652972341556</c:v>
                </c:pt>
                <c:pt idx="13">
                  <c:v>51.21799507360207</c:v>
                </c:pt>
                <c:pt idx="14">
                  <c:v>74.59629201206278</c:v>
                </c:pt>
                <c:pt idx="15">
                  <c:v>124.42148268306978</c:v>
                </c:pt>
                <c:pt idx="16">
                  <c:v>227.72259125615022</c:v>
                </c:pt>
                <c:pt idx="17">
                  <c:v>177.73073333155978</c:v>
                </c:pt>
                <c:pt idx="18">
                  <c:v>103.85855525634705</c:v>
                </c:pt>
                <c:pt idx="19">
                  <c:v>71.4981569506389</c:v>
                </c:pt>
                <c:pt idx="20">
                  <c:v>54.62295964123288</c:v>
                </c:pt>
                <c:pt idx="21">
                  <c:v>44.40041943244189</c:v>
                </c:pt>
              </c:numCache>
            </c:numRef>
          </c:yVal>
          <c:smooth val="1"/>
        </c:ser>
        <c:axId val="35160435"/>
        <c:axId val="48008460"/>
      </c:scatterChart>
      <c:valAx>
        <c:axId val="3516043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8008460"/>
        <c:crosses val="autoZero"/>
        <c:crossBetween val="midCat"/>
        <c:dispUnits/>
        <c:minorUnit val="10"/>
      </c:valAx>
      <c:valAx>
        <c:axId val="48008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6043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5"/>
          <c:w val="0.97675"/>
          <c:h val="0.85375"/>
        </c:manualLayout>
      </c:layout>
      <c:scatterChart>
        <c:scatterStyle val="smooth"/>
        <c:varyColors val="0"/>
        <c:ser>
          <c:idx val="0"/>
          <c:order val="0"/>
          <c:tx>
            <c:strRef>
              <c:f>'u(t),i(t)'!$C$1</c:f>
              <c:strCache>
                <c:ptCount val="1"/>
                <c:pt idx="0">
                  <c:v>i(t) (mA)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'u(t),i(t)'!$A$2:$A$123</c:f>
              <c:numCache/>
            </c:numRef>
          </c:xVal>
          <c:yVal>
            <c:numRef>
              <c:f>'u(t),i(t)'!$C$2:$C$123</c:f>
              <c:numCache/>
            </c:numRef>
          </c:yVal>
          <c:smooth val="1"/>
        </c:ser>
        <c:ser>
          <c:idx val="1"/>
          <c:order val="1"/>
          <c:tx>
            <c:strRef>
              <c:f>'u(t),i(t)'!$B$1</c:f>
              <c:strCache>
                <c:ptCount val="1"/>
                <c:pt idx="0">
                  <c:v>u(t) (V)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'u(t),i(t)'!$A$2:$A$123</c:f>
              <c:numCache/>
            </c:numRef>
          </c:xVal>
          <c:yVal>
            <c:numRef>
              <c:f>'u(t),i(t)'!$B$2:$B$123</c:f>
              <c:numCache/>
            </c:numRef>
          </c:yVal>
          <c:smooth val="1"/>
        </c:ser>
        <c:ser>
          <c:idx val="2"/>
          <c:order val="2"/>
          <c:tx>
            <c:strRef>
              <c:f>'u(t),i(t)'!$D$1</c:f>
              <c:strCache>
                <c:ptCount val="1"/>
                <c:pt idx="0">
                  <c:v>p(t) (cW)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xVal>
            <c:numRef>
              <c:f>'u(t),i(t)'!$A$2:$A$123</c:f>
              <c:numCache/>
            </c:numRef>
          </c:xVal>
          <c:yVal>
            <c:numRef>
              <c:f>'u(t),i(t)'!$D$2:$D$123</c:f>
              <c:numCache/>
            </c:numRef>
          </c:yVal>
          <c:smooth val="1"/>
        </c:ser>
        <c:ser>
          <c:idx val="3"/>
          <c:order val="3"/>
          <c:tx>
            <c:strRef>
              <c:f>'u(t),i(t)'!$E$1</c:f>
              <c:strCache>
                <c:ptCount val="1"/>
                <c:pt idx="0">
                  <c:v>pmoy(cW)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'u(t),i(t)'!$A$2:$A$123</c:f>
              <c:numCache/>
            </c:numRef>
          </c:xVal>
          <c:yVal>
            <c:numRef>
              <c:f>'u(t),i(t)'!$E$2:$E$123</c:f>
              <c:numCache/>
            </c:numRef>
          </c:yVal>
          <c:smooth val="1"/>
        </c:ser>
        <c:axId val="29422957"/>
        <c:axId val="63480022"/>
      </c:scatterChart>
      <c:valAx>
        <c:axId val="29422957"/>
        <c:scaling>
          <c:orientation val="minMax"/>
          <c:max val="0.0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t(secondes)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  <c:crossAx val="63480022"/>
        <c:crosses val="autoZero"/>
        <c:crossBetween val="midCat"/>
        <c:dispUnits/>
      </c:valAx>
      <c:valAx>
        <c:axId val="63480022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422957"/>
        <c:crosses val="autoZero"/>
        <c:crossBetween val="midCat"/>
        <c:dispUnits/>
      </c:valAx>
      <c:spPr>
        <a:solidFill>
          <a:srgbClr val="CCFFCC"/>
        </a:solidFill>
      </c:spPr>
    </c:plotArea>
    <c:legend>
      <c:legendPos val="r"/>
      <c:layout>
        <c:manualLayout>
          <c:xMode val="edge"/>
          <c:yMode val="edge"/>
          <c:x val="0.3545"/>
          <c:y val="0.0025"/>
          <c:w val="0.4375"/>
          <c:h val="0.066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0.11825</cdr:x>
      <cdr:y>0.10875</cdr:y>
    </cdr:from>
    <cdr:to>
      <cdr:x>0.38675</cdr:x>
      <cdr:y>0.2585</cdr:y>
    </cdr:to>
    <cdr:sp>
      <cdr:nvSpPr>
        <cdr:cNvPr id="1" name="TextBox 3"/>
        <cdr:cNvSpPr txBox="1">
          <a:spLocks noChangeArrowheads="1"/>
        </cdr:cNvSpPr>
      </cdr:nvSpPr>
      <cdr:spPr>
        <a:xfrm>
          <a:off x="695325" y="142875"/>
          <a:ext cx="1581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impédance Z(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ohms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0.10975</cdr:x>
      <cdr:y>0.0975</cdr:y>
    </cdr:from>
    <cdr:to>
      <cdr:x>0.4835</cdr:x>
      <cdr:y>0.1915</cdr:y>
    </cdr:to>
    <cdr:sp>
      <cdr:nvSpPr>
        <cdr:cNvPr id="1" name="TextBox 2"/>
        <cdr:cNvSpPr txBox="1">
          <a:spLocks noChangeArrowheads="1"/>
        </cdr:cNvSpPr>
      </cdr:nvSpPr>
      <cdr:spPr>
        <a:xfrm>
          <a:off x="638175" y="190500"/>
          <a:ext cx="22002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déphasage entre u et i (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rad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0.06875</cdr:y>
    </cdr:from>
    <cdr:to>
      <cdr:x>0.2635</cdr:x>
      <cdr:y>0.14</cdr:y>
    </cdr:to>
    <cdr:sp>
      <cdr:nvSpPr>
        <cdr:cNvPr id="1" name="TextBox 4"/>
        <cdr:cNvSpPr txBox="1">
          <a:spLocks noChangeArrowheads="1"/>
        </cdr:cNvSpPr>
      </cdr:nvSpPr>
      <cdr:spPr>
        <a:xfrm>
          <a:off x="409575" y="228600"/>
          <a:ext cx="1019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Intensité (mA)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0.71775</cdr:x>
      <cdr:y>0.7845</cdr:y>
    </cdr:from>
    <cdr:to>
      <cdr:x>0.95475</cdr:x>
      <cdr:y>0.88225</cdr:y>
    </cdr:to>
    <cdr:sp>
      <cdr:nvSpPr>
        <cdr:cNvPr id="2" name="TextBox 5"/>
        <cdr:cNvSpPr txBox="1">
          <a:spLocks noChangeArrowheads="1"/>
        </cdr:cNvSpPr>
      </cdr:nvSpPr>
      <cdr:spPr>
        <a:xfrm>
          <a:off x="3905250" y="2619375"/>
          <a:ext cx="12954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fréquence (hz)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5</xdr:row>
      <xdr:rowOff>66675</xdr:rowOff>
    </xdr:from>
    <xdr:to>
      <xdr:col>14</xdr:col>
      <xdr:colOff>647700</xdr:colOff>
      <xdr:row>14</xdr:row>
      <xdr:rowOff>9525</xdr:rowOff>
    </xdr:to>
    <xdr:graphicFrame>
      <xdr:nvGraphicFramePr>
        <xdr:cNvPr id="1" name="Chart 5"/>
        <xdr:cNvGraphicFramePr/>
      </xdr:nvGraphicFramePr>
      <xdr:xfrm>
        <a:off x="5581650" y="904875"/>
        <a:ext cx="588645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14</xdr:row>
      <xdr:rowOff>9525</xdr:rowOff>
    </xdr:from>
    <xdr:to>
      <xdr:col>14</xdr:col>
      <xdr:colOff>609600</xdr:colOff>
      <xdr:row>26</xdr:row>
      <xdr:rowOff>95250</xdr:rowOff>
    </xdr:to>
    <xdr:graphicFrame>
      <xdr:nvGraphicFramePr>
        <xdr:cNvPr id="2" name="Chart 6"/>
        <xdr:cNvGraphicFramePr/>
      </xdr:nvGraphicFramePr>
      <xdr:xfrm>
        <a:off x="5543550" y="2305050"/>
        <a:ext cx="58864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57150</xdr:rowOff>
    </xdr:from>
    <xdr:to>
      <xdr:col>6</xdr:col>
      <xdr:colOff>723900</xdr:colOff>
      <xdr:row>27</xdr:row>
      <xdr:rowOff>0</xdr:rowOff>
    </xdr:to>
    <xdr:graphicFrame>
      <xdr:nvGraphicFramePr>
        <xdr:cNvPr id="3" name="Chart 7"/>
        <xdr:cNvGraphicFramePr/>
      </xdr:nvGraphicFramePr>
      <xdr:xfrm>
        <a:off x="0" y="1057275"/>
        <a:ext cx="544830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0.28975</cdr:x>
      <cdr:y>0.8025</cdr:y>
    </cdr:from>
    <cdr:to>
      <cdr:x>0.6285</cdr:x>
      <cdr:y>0.8555</cdr:y>
    </cdr:to>
    <cdr:sp>
      <cdr:nvSpPr>
        <cdr:cNvPr id="1" name="TextBox 8"/>
        <cdr:cNvSpPr txBox="1">
          <a:spLocks noChangeArrowheads="1"/>
        </cdr:cNvSpPr>
      </cdr:nvSpPr>
      <cdr:spPr>
        <a:xfrm>
          <a:off x="3219450" y="3286125"/>
          <a:ext cx="3771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38100</xdr:rowOff>
    </xdr:from>
    <xdr:to>
      <xdr:col>14</xdr:col>
      <xdr:colOff>476250</xdr:colOff>
      <xdr:row>30</xdr:row>
      <xdr:rowOff>85725</xdr:rowOff>
    </xdr:to>
    <xdr:graphicFrame>
      <xdr:nvGraphicFramePr>
        <xdr:cNvPr id="1" name="Chart 2"/>
        <xdr:cNvGraphicFramePr/>
      </xdr:nvGraphicFramePr>
      <xdr:xfrm>
        <a:off x="161925" y="904875"/>
        <a:ext cx="111252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K30" sqref="K30"/>
    </sheetView>
  </sheetViews>
  <sheetFormatPr defaultColWidth="11.421875" defaultRowHeight="12.75"/>
  <cols>
    <col min="2" max="2" width="12.7109375" style="0" bestFit="1" customWidth="1"/>
    <col min="4" max="4" width="12.421875" style="0" bestFit="1" customWidth="1"/>
  </cols>
  <sheetData>
    <row r="1" spans="1:15" ht="15">
      <c r="A1" s="56" t="s">
        <v>15</v>
      </c>
      <c r="B1" s="56" t="s">
        <v>16</v>
      </c>
      <c r="C1" s="56"/>
      <c r="D1" s="56"/>
      <c r="E1" s="56"/>
      <c r="F1" s="56"/>
      <c r="H1" s="22" t="s">
        <v>17</v>
      </c>
      <c r="I1" s="22"/>
      <c r="J1" s="22"/>
      <c r="K1" s="22"/>
      <c r="L1" s="22"/>
      <c r="M1" s="22"/>
      <c r="N1" s="22"/>
      <c r="O1" s="23"/>
    </row>
    <row r="2" spans="7:11" ht="12.75">
      <c r="G2" s="2"/>
      <c r="H2" s="2"/>
      <c r="I2" s="2"/>
      <c r="J2" s="2"/>
      <c r="K2" s="2"/>
    </row>
    <row r="3" spans="1:14" ht="12.75">
      <c r="A3" s="14" t="s">
        <v>8</v>
      </c>
      <c r="B3" s="13"/>
      <c r="C3" s="13"/>
      <c r="D3" s="3" t="s">
        <v>12</v>
      </c>
      <c r="E3" s="29">
        <f>$I$3</f>
        <v>50</v>
      </c>
      <c r="F3" s="6" t="s">
        <v>0</v>
      </c>
      <c r="G3" s="9"/>
      <c r="H3" s="10"/>
      <c r="I3" s="10">
        <v>50</v>
      </c>
      <c r="J3" s="19"/>
      <c r="K3" s="19"/>
      <c r="L3" s="20"/>
      <c r="M3" s="21" t="s">
        <v>18</v>
      </c>
      <c r="N3" s="21"/>
    </row>
    <row r="4" spans="1:14" ht="12.75">
      <c r="A4" s="15" t="s">
        <v>9</v>
      </c>
      <c r="B4" s="15"/>
      <c r="C4" s="15"/>
      <c r="D4" s="4" t="s">
        <v>14</v>
      </c>
      <c r="E4" s="30">
        <f>$I$4*0.01</f>
        <v>0.5</v>
      </c>
      <c r="F4" s="7" t="s">
        <v>1</v>
      </c>
      <c r="G4" s="2"/>
      <c r="H4" s="2"/>
      <c r="I4" s="2">
        <v>50</v>
      </c>
      <c r="J4" s="19"/>
      <c r="K4" s="19"/>
      <c r="L4" s="20"/>
      <c r="M4" s="21" t="s">
        <v>19</v>
      </c>
      <c r="N4" s="21"/>
    </row>
    <row r="5" spans="4:14" ht="12.75">
      <c r="D5" s="5" t="s">
        <v>13</v>
      </c>
      <c r="E5" s="31">
        <f>$I$5*0.1</f>
        <v>1.7000000000000002</v>
      </c>
      <c r="F5" s="8" t="s">
        <v>2</v>
      </c>
      <c r="G5" s="2"/>
      <c r="H5" s="2"/>
      <c r="I5" s="2">
        <v>17</v>
      </c>
      <c r="J5" s="2"/>
      <c r="K5" s="2"/>
      <c r="L5" s="20"/>
      <c r="M5" s="51" t="s">
        <v>40</v>
      </c>
      <c r="N5" s="52"/>
    </row>
    <row r="6" spans="1:11" ht="12.75">
      <c r="A6" s="16" t="s">
        <v>11</v>
      </c>
      <c r="D6" s="17" t="s">
        <v>10</v>
      </c>
      <c r="E6" s="32">
        <v>12</v>
      </c>
      <c r="F6" s="18" t="s">
        <v>5</v>
      </c>
      <c r="G6" s="2"/>
      <c r="H6" s="2"/>
      <c r="I6" s="2"/>
      <c r="J6" s="2"/>
      <c r="K6" s="2"/>
    </row>
    <row r="7" spans="1:7" ht="12.75">
      <c r="A7" s="12"/>
      <c r="B7" s="12"/>
      <c r="C7" s="12"/>
      <c r="D7" s="12"/>
      <c r="E7" s="12"/>
      <c r="F7" s="12"/>
      <c r="G7" s="12"/>
    </row>
    <row r="10" ht="12.75">
      <c r="H10" s="2"/>
    </row>
    <row r="13" ht="12.75">
      <c r="F13" s="1"/>
    </row>
    <row r="29" spans="2:10" ht="15">
      <c r="B29" s="53" t="s">
        <v>36</v>
      </c>
      <c r="C29" s="54">
        <f>Io</f>
        <v>227.72259125615022</v>
      </c>
      <c r="D29" s="55" t="s">
        <v>28</v>
      </c>
      <c r="F29" s="24" t="s">
        <v>20</v>
      </c>
      <c r="G29" s="24"/>
      <c r="H29" s="24"/>
      <c r="I29" s="24" t="s">
        <v>21</v>
      </c>
      <c r="J29" s="24"/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0"/>
  <sheetViews>
    <sheetView workbookViewId="0" topLeftCell="A1">
      <selection activeCell="J4" sqref="J4"/>
    </sheetView>
  </sheetViews>
  <sheetFormatPr defaultColWidth="11.421875" defaultRowHeight="12.75"/>
  <sheetData>
    <row r="4" spans="6:8" ht="12.75">
      <c r="F4" s="41" t="s">
        <v>29</v>
      </c>
      <c r="G4" s="42"/>
      <c r="H4" s="11"/>
    </row>
    <row r="7" spans="1:4" ht="12.75">
      <c r="A7" s="12" t="s">
        <v>3</v>
      </c>
      <c r="B7" s="12" t="s">
        <v>4</v>
      </c>
      <c r="C7" s="12" t="s">
        <v>7</v>
      </c>
      <c r="D7" s="12" t="s">
        <v>6</v>
      </c>
    </row>
    <row r="8" ht="12.75">
      <c r="A8">
        <v>0</v>
      </c>
    </row>
    <row r="9" spans="1:4" ht="12.75">
      <c r="A9">
        <f>A8+10</f>
        <v>10</v>
      </c>
      <c r="B9">
        <f aca="true" t="shared" si="0" ref="B9:B30">SQRT(R*R+((inductance*2*PI()*A9)-1/(capacité*10^(-6)*2*PI()*A9))^2)</f>
        <v>9330.773515733235</v>
      </c>
      <c r="C9">
        <f aca="true" t="shared" si="1" ref="C9:C30">ATAN(((inductance*2*PI()*A9)-1/(capacité*10^(-6)*2*PI()*A9))/R)</f>
        <v>-1.565437688606092</v>
      </c>
      <c r="D9">
        <f aca="true" t="shared" si="2" ref="D9:D30">1000*U/B9</f>
        <v>1.2860670103894394</v>
      </c>
    </row>
    <row r="10" spans="1:4" ht="12.75">
      <c r="A10">
        <f aca="true" t="shared" si="3" ref="A10:A30">A9+10</f>
        <v>20</v>
      </c>
      <c r="B10">
        <f t="shared" si="0"/>
        <v>4618.466545460664</v>
      </c>
      <c r="C10">
        <f t="shared" si="1"/>
        <v>-1.5599700111198176</v>
      </c>
      <c r="D10">
        <f t="shared" si="2"/>
        <v>2.598265004602967</v>
      </c>
    </row>
    <row r="11" spans="1:4" ht="12.75">
      <c r="A11">
        <f t="shared" si="3"/>
        <v>30</v>
      </c>
      <c r="B11">
        <f t="shared" si="0"/>
        <v>3026.8503777611677</v>
      </c>
      <c r="C11">
        <f t="shared" si="1"/>
        <v>-1.5542767543127525</v>
      </c>
      <c r="D11">
        <f t="shared" si="2"/>
        <v>3.964517072983267</v>
      </c>
    </row>
    <row r="12" spans="1:4" ht="12.75">
      <c r="A12">
        <f t="shared" si="3"/>
        <v>40</v>
      </c>
      <c r="B12">
        <f t="shared" si="0"/>
        <v>2215.41446323216</v>
      </c>
      <c r="C12">
        <f t="shared" si="1"/>
        <v>-1.5482252699923833</v>
      </c>
      <c r="D12">
        <f t="shared" si="2"/>
        <v>5.416593688971726</v>
      </c>
    </row>
    <row r="13" spans="1:4" ht="12.75">
      <c r="A13">
        <f t="shared" si="3"/>
        <v>50</v>
      </c>
      <c r="B13">
        <f t="shared" si="0"/>
        <v>1716.0600299256807</v>
      </c>
      <c r="C13">
        <f t="shared" si="1"/>
        <v>-1.5416556928425256</v>
      </c>
      <c r="D13">
        <f t="shared" si="2"/>
        <v>6.992762368878027</v>
      </c>
    </row>
    <row r="14" spans="1:7" ht="12.75">
      <c r="A14">
        <f t="shared" si="3"/>
        <v>60</v>
      </c>
      <c r="B14">
        <f t="shared" si="0"/>
        <v>1372.7578980299738</v>
      </c>
      <c r="C14">
        <f t="shared" si="1"/>
        <v>-1.534365240158852</v>
      </c>
      <c r="D14">
        <f t="shared" si="2"/>
        <v>8.741526832386858</v>
      </c>
      <c r="F14" t="s">
        <v>27</v>
      </c>
      <c r="G14">
        <f>MAX(D9:D30)</f>
        <v>227.72259125615022</v>
      </c>
    </row>
    <row r="15" spans="1:4" ht="12.75">
      <c r="A15">
        <f t="shared" si="3"/>
        <v>70</v>
      </c>
      <c r="B15">
        <f t="shared" si="0"/>
        <v>1118.6429947961929</v>
      </c>
      <c r="C15">
        <f t="shared" si="1"/>
        <v>-1.5260844180426887</v>
      </c>
      <c r="D15">
        <f t="shared" si="2"/>
        <v>10.727283016854091</v>
      </c>
    </row>
    <row r="16" spans="1:4" ht="12.75">
      <c r="A16">
        <f t="shared" si="3"/>
        <v>80</v>
      </c>
      <c r="B16">
        <f t="shared" si="0"/>
        <v>920.2887953207191</v>
      </c>
      <c r="C16">
        <f t="shared" si="1"/>
        <v>-1.5164387907772174</v>
      </c>
      <c r="D16">
        <f t="shared" si="2"/>
        <v>13.039385094130175</v>
      </c>
    </row>
    <row r="17" spans="1:4" ht="12.75">
      <c r="A17">
        <f t="shared" si="3"/>
        <v>90</v>
      </c>
      <c r="B17">
        <f t="shared" si="0"/>
        <v>759.1334513985287</v>
      </c>
      <c r="C17">
        <f t="shared" si="1"/>
        <v>-1.5048840397709782</v>
      </c>
      <c r="D17">
        <f t="shared" si="2"/>
        <v>15.807497321969887</v>
      </c>
    </row>
    <row r="18" spans="1:4" ht="12.75">
      <c r="A18">
        <f t="shared" si="3"/>
        <v>100</v>
      </c>
      <c r="B18">
        <f t="shared" si="0"/>
        <v>624.0525436604754</v>
      </c>
      <c r="C18">
        <f t="shared" si="1"/>
        <v>-1.4905888970881025</v>
      </c>
      <c r="D18">
        <f t="shared" si="2"/>
        <v>19.22915004818692</v>
      </c>
    </row>
    <row r="19" spans="1:4" ht="12.75">
      <c r="A19">
        <f t="shared" si="3"/>
        <v>110</v>
      </c>
      <c r="B19">
        <f t="shared" si="0"/>
        <v>507.98744006554597</v>
      </c>
      <c r="C19">
        <f t="shared" si="1"/>
        <v>-1.4722090717205814</v>
      </c>
      <c r="D19">
        <f t="shared" si="2"/>
        <v>23.622631296654955</v>
      </c>
    </row>
    <row r="20" spans="1:4" ht="12.75">
      <c r="A20">
        <f t="shared" si="3"/>
        <v>120</v>
      </c>
      <c r="B20">
        <f t="shared" si="0"/>
        <v>406.26869246520715</v>
      </c>
      <c r="C20">
        <f t="shared" si="1"/>
        <v>-1.4474122457455747</v>
      </c>
      <c r="D20">
        <f t="shared" si="2"/>
        <v>29.53710247074399</v>
      </c>
    </row>
    <row r="21" spans="1:4" ht="12.75">
      <c r="A21">
        <f t="shared" si="3"/>
        <v>130</v>
      </c>
      <c r="B21">
        <f t="shared" si="0"/>
        <v>315.73521937749774</v>
      </c>
      <c r="C21">
        <f t="shared" si="1"/>
        <v>-1.4117663073840228</v>
      </c>
      <c r="D21">
        <f t="shared" si="2"/>
        <v>38.00652972341556</v>
      </c>
    </row>
    <row r="22" spans="1:4" ht="12.75">
      <c r="A22">
        <f t="shared" si="3"/>
        <v>140</v>
      </c>
      <c r="B22">
        <f t="shared" si="0"/>
        <v>234.29265403215365</v>
      </c>
      <c r="C22">
        <f t="shared" si="1"/>
        <v>-1.355734007049417</v>
      </c>
      <c r="D22">
        <f t="shared" si="2"/>
        <v>51.21799507360207</v>
      </c>
    </row>
    <row r="23" spans="1:4" ht="12.75">
      <c r="A23">
        <f t="shared" si="3"/>
        <v>150</v>
      </c>
      <c r="B23">
        <f t="shared" si="0"/>
        <v>160.86590467605964</v>
      </c>
      <c r="C23">
        <f t="shared" si="1"/>
        <v>-1.254742910666209</v>
      </c>
      <c r="D23">
        <f t="shared" si="2"/>
        <v>74.59629201206278</v>
      </c>
    </row>
    <row r="24" spans="1:4" ht="12.75">
      <c r="A24">
        <f t="shared" si="3"/>
        <v>160</v>
      </c>
      <c r="B24">
        <f t="shared" si="0"/>
        <v>96.44636714840289</v>
      </c>
      <c r="C24">
        <f t="shared" si="1"/>
        <v>-1.025790767369608</v>
      </c>
      <c r="D24">
        <f t="shared" si="2"/>
        <v>124.42148268306978</v>
      </c>
    </row>
    <row r="25" spans="1:4" ht="12.75">
      <c r="A25">
        <f t="shared" si="3"/>
        <v>170</v>
      </c>
      <c r="B25">
        <f t="shared" si="0"/>
        <v>52.69569406270275</v>
      </c>
      <c r="C25">
        <f t="shared" si="1"/>
        <v>-0.32124156975588136</v>
      </c>
      <c r="D25">
        <f t="shared" si="2"/>
        <v>227.72259125615022</v>
      </c>
    </row>
    <row r="26" spans="1:4" ht="12.75">
      <c r="A26">
        <f t="shared" si="3"/>
        <v>180</v>
      </c>
      <c r="B26">
        <f t="shared" si="0"/>
        <v>67.51786691620627</v>
      </c>
      <c r="C26">
        <f t="shared" si="1"/>
        <v>0.7369157400812184</v>
      </c>
      <c r="D26">
        <f t="shared" si="2"/>
        <v>177.73073333155978</v>
      </c>
    </row>
    <row r="27" spans="1:4" ht="12.75">
      <c r="A27">
        <f t="shared" si="3"/>
        <v>190</v>
      </c>
      <c r="B27">
        <f t="shared" si="0"/>
        <v>115.5417574448365</v>
      </c>
      <c r="C27">
        <f t="shared" si="1"/>
        <v>1.123262028438459</v>
      </c>
      <c r="D27">
        <f t="shared" si="2"/>
        <v>103.85855525634705</v>
      </c>
    </row>
    <row r="28" spans="1:4" ht="12.75">
      <c r="A28">
        <f t="shared" si="3"/>
        <v>200</v>
      </c>
      <c r="B28">
        <f t="shared" si="0"/>
        <v>167.836494139067</v>
      </c>
      <c r="C28">
        <f t="shared" si="1"/>
        <v>1.268294896451219</v>
      </c>
      <c r="D28">
        <f t="shared" si="2"/>
        <v>71.4981569506389</v>
      </c>
    </row>
    <row r="29" spans="1:4" ht="12.75">
      <c r="A29">
        <f t="shared" si="3"/>
        <v>210</v>
      </c>
      <c r="B29">
        <f t="shared" si="0"/>
        <v>219.68783967065815</v>
      </c>
      <c r="C29">
        <f t="shared" si="1"/>
        <v>1.3411884948353483</v>
      </c>
      <c r="D29">
        <f t="shared" si="2"/>
        <v>54.62295964123288</v>
      </c>
    </row>
    <row r="30" spans="1:4" ht="12.75">
      <c r="A30">
        <f t="shared" si="3"/>
        <v>220</v>
      </c>
      <c r="B30">
        <f t="shared" si="0"/>
        <v>270.26771713854583</v>
      </c>
      <c r="C30">
        <f t="shared" si="1"/>
        <v>1.3847226861318633</v>
      </c>
      <c r="D30">
        <f t="shared" si="2"/>
        <v>44.40041943244189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3"/>
  <sheetViews>
    <sheetView tabSelected="1" workbookViewId="0" topLeftCell="A1">
      <selection activeCell="O28" sqref="O28"/>
    </sheetView>
  </sheetViews>
  <sheetFormatPr defaultColWidth="11.421875" defaultRowHeight="12.75"/>
  <cols>
    <col min="8" max="8" width="13.57421875" style="0" customWidth="1"/>
  </cols>
  <sheetData>
    <row r="1" spans="1:10" ht="12.75">
      <c r="A1" s="26" t="s">
        <v>25</v>
      </c>
      <c r="B1" s="27" t="s">
        <v>24</v>
      </c>
      <c r="C1" s="28" t="s">
        <v>23</v>
      </c>
      <c r="D1" s="38" t="s">
        <v>26</v>
      </c>
      <c r="E1" s="35" t="s">
        <v>33</v>
      </c>
      <c r="F1" s="17" t="s">
        <v>30</v>
      </c>
      <c r="G1" s="17">
        <f>J1</f>
        <v>173</v>
      </c>
      <c r="J1">
        <v>173</v>
      </c>
    </row>
    <row r="2" spans="1:16" ht="15.75">
      <c r="A2">
        <v>0</v>
      </c>
      <c r="B2">
        <f aca="true" t="shared" si="0" ref="B2:B33">U*1.414*COS(2*PI()*N*A2)</f>
        <v>16.968</v>
      </c>
      <c r="C2">
        <f aca="true" t="shared" si="1" ref="C2:C33">1000*(U*1.414/Z)*COS(2*PI()*N*A2+fi)</f>
        <v>338.62071268298496</v>
      </c>
      <c r="D2" s="40">
        <f>B2*C2*0.1</f>
        <v>574.5716252804889</v>
      </c>
      <c r="E2" s="39">
        <f aca="true" t="shared" si="2" ref="E2:E33">U*(U/$G$3)*$G$4*100</f>
        <v>287.37259916519236</v>
      </c>
      <c r="F2" s="36" t="s">
        <v>31</v>
      </c>
      <c r="G2" s="37">
        <f>ATAN(((inductance*2*PI()*N)-1/(capacité*10^(-6)*2*PI()*N))/R)</f>
        <v>0.04669110064396963</v>
      </c>
      <c r="I2" s="57" t="s">
        <v>39</v>
      </c>
      <c r="J2" s="58"/>
      <c r="K2" s="58"/>
      <c r="L2" s="44"/>
      <c r="M2" s="44"/>
      <c r="N2" s="45"/>
      <c r="P2" s="2"/>
    </row>
    <row r="3" spans="1:16" ht="12.75">
      <c r="A3">
        <f>A2+0.00005</f>
        <v>5E-05</v>
      </c>
      <c r="B3">
        <f t="shared" si="0"/>
        <v>16.942945502052147</v>
      </c>
      <c r="C3">
        <f t="shared" si="1"/>
        <v>337.2612150232655</v>
      </c>
      <c r="D3" s="40">
        <f aca="true" t="shared" si="3" ref="D3:D66">B3*C3*0.1</f>
        <v>571.4198386095079</v>
      </c>
      <c r="E3" s="39">
        <f t="shared" si="2"/>
        <v>287.37259916519236</v>
      </c>
      <c r="F3" s="33" t="s">
        <v>32</v>
      </c>
      <c r="G3" s="34">
        <f>SQRT(R*R+((inductance*2*PI()*N)-1/(capacité*10^(-6)*2*PI()*N))^2)</f>
        <v>50.05455102275392</v>
      </c>
      <c r="I3" s="46" t="s">
        <v>37</v>
      </c>
      <c r="J3" s="43"/>
      <c r="K3" s="43"/>
      <c r="L3" s="43"/>
      <c r="M3" s="43"/>
      <c r="N3" s="47"/>
      <c r="P3" s="2"/>
    </row>
    <row r="4" spans="1:16" ht="12.75">
      <c r="A4">
        <f aca="true" t="shared" si="4" ref="A4:A67">A3+0.00005</f>
        <v>0.0001</v>
      </c>
      <c r="B4">
        <f t="shared" si="0"/>
        <v>16.867855997820506</v>
      </c>
      <c r="C4">
        <f t="shared" si="1"/>
        <v>334.90573546589275</v>
      </c>
      <c r="D4" s="40">
        <f t="shared" si="3"/>
        <v>564.9141718682847</v>
      </c>
      <c r="E4" s="39">
        <f t="shared" si="2"/>
        <v>287.37259916519236</v>
      </c>
      <c r="F4" s="27" t="s">
        <v>34</v>
      </c>
      <c r="G4" s="27">
        <f>R/Z</f>
        <v>0.9989101685733007</v>
      </c>
      <c r="I4" s="46" t="s">
        <v>38</v>
      </c>
      <c r="J4" s="43"/>
      <c r="K4" s="43"/>
      <c r="L4" s="43"/>
      <c r="M4" s="43"/>
      <c r="N4" s="47"/>
      <c r="P4" s="2"/>
    </row>
    <row r="5" spans="1:16" ht="14.25">
      <c r="A5">
        <f t="shared" si="4"/>
        <v>0.00015000000000000001</v>
      </c>
      <c r="B5">
        <f t="shared" si="0"/>
        <v>16.742953237638595</v>
      </c>
      <c r="C5">
        <f t="shared" si="1"/>
        <v>331.561230087922</v>
      </c>
      <c r="D5" s="40">
        <f t="shared" si="3"/>
        <v>555.1314170776009</v>
      </c>
      <c r="E5" s="39">
        <f t="shared" si="2"/>
        <v>287.37259916519236</v>
      </c>
      <c r="F5" s="25" t="s">
        <v>35</v>
      </c>
      <c r="I5" s="48" t="s">
        <v>22</v>
      </c>
      <c r="J5" s="49"/>
      <c r="K5" s="49"/>
      <c r="L5" s="49"/>
      <c r="M5" s="49"/>
      <c r="N5" s="50"/>
      <c r="P5" s="2"/>
    </row>
    <row r="6" spans="1:5" ht="12.75">
      <c r="A6">
        <f t="shared" si="4"/>
        <v>0.0002</v>
      </c>
      <c r="B6">
        <f t="shared" si="0"/>
        <v>16.568606077700277</v>
      </c>
      <c r="C6">
        <f t="shared" si="1"/>
        <v>327.2375757049036</v>
      </c>
      <c r="D6" s="40">
        <f t="shared" si="3"/>
        <v>542.187048567617</v>
      </c>
      <c r="E6" s="39">
        <f t="shared" si="2"/>
        <v>287.37259916519236</v>
      </c>
    </row>
    <row r="7" spans="1:5" ht="12.75">
      <c r="A7">
        <f t="shared" si="4"/>
        <v>0.00025</v>
      </c>
      <c r="B7">
        <f t="shared" si="0"/>
        <v>16.345329390773216</v>
      </c>
      <c r="C7">
        <f t="shared" si="1"/>
        <v>321.947540703196</v>
      </c>
      <c r="D7" s="40">
        <f t="shared" si="3"/>
        <v>526.2338599343105</v>
      </c>
      <c r="E7" s="39">
        <f t="shared" si="2"/>
        <v>287.37259916519236</v>
      </c>
    </row>
    <row r="8" spans="1:5" ht="12.75">
      <c r="A8">
        <f t="shared" si="4"/>
        <v>0.00030000000000000003</v>
      </c>
      <c r="B8">
        <f t="shared" si="0"/>
        <v>16.073782545703995</v>
      </c>
      <c r="C8">
        <f t="shared" si="1"/>
        <v>315.7067473330462</v>
      </c>
      <c r="D8" s="40">
        <f t="shared" si="3"/>
        <v>507.46016048429004</v>
      </c>
      <c r="E8" s="39">
        <f t="shared" si="2"/>
        <v>287.37259916519236</v>
      </c>
    </row>
    <row r="9" spans="1:5" ht="12.75">
      <c r="A9">
        <f t="shared" si="4"/>
        <v>0.00035000000000000005</v>
      </c>
      <c r="B9">
        <f t="shared" si="0"/>
        <v>15.754767460205079</v>
      </c>
      <c r="C9">
        <f t="shared" si="1"/>
        <v>308.53362557379006</v>
      </c>
      <c r="D9" s="40">
        <f t="shared" si="3"/>
        <v>486.0875524569046</v>
      </c>
      <c r="E9" s="39">
        <f t="shared" si="2"/>
        <v>287.37259916519236</v>
      </c>
    </row>
    <row r="10" spans="1:5" ht="12.75">
      <c r="A10">
        <f t="shared" si="4"/>
        <v>0.0004000000000000001</v>
      </c>
      <c r="B10">
        <f t="shared" si="0"/>
        <v>15.389226232674035</v>
      </c>
      <c r="C10">
        <f t="shared" si="1"/>
        <v>300.4493587074168</v>
      </c>
      <c r="D10" s="40">
        <f t="shared" si="3"/>
        <v>462.36831526102696</v>
      </c>
      <c r="E10" s="39">
        <f t="shared" si="2"/>
        <v>287.37259916519236</v>
      </c>
    </row>
    <row r="11" spans="1:5" ht="12.75">
      <c r="A11">
        <f t="shared" si="4"/>
        <v>0.0004500000000000001</v>
      </c>
      <c r="B11">
        <f t="shared" si="0"/>
        <v>14.978238360038613</v>
      </c>
      <c r="C11">
        <f t="shared" si="1"/>
        <v>291.4778207612265</v>
      </c>
      <c r="D11" s="40">
        <f t="shared" si="3"/>
        <v>436.58242760262624</v>
      </c>
      <c r="E11" s="39">
        <f t="shared" si="2"/>
        <v>287.37259916519236</v>
      </c>
    </row>
    <row r="12" spans="1:5" ht="12.75">
      <c r="A12">
        <f t="shared" si="4"/>
        <v>0.0005000000000000001</v>
      </c>
      <c r="B12">
        <f t="shared" si="0"/>
        <v>14.523017549843784</v>
      </c>
      <c r="C12">
        <f t="shared" si="1"/>
        <v>281.6455060043212</v>
      </c>
      <c r="D12" s="40">
        <f t="shared" si="3"/>
        <v>409.034262653539</v>
      </c>
      <c r="E12" s="39">
        <f t="shared" si="2"/>
        <v>287.37259916519236</v>
      </c>
    </row>
    <row r="13" spans="1:5" ht="12.75">
      <c r="A13">
        <f t="shared" si="4"/>
        <v>0.0005500000000000001</v>
      </c>
      <c r="B13">
        <f t="shared" si="0"/>
        <v>14.024908135995117</v>
      </c>
      <c r="C13">
        <f t="shared" si="1"/>
        <v>270.9814507061373</v>
      </c>
      <c r="D13" s="40">
        <f t="shared" si="3"/>
        <v>380.0489952712265</v>
      </c>
      <c r="E13" s="39">
        <f t="shared" si="2"/>
        <v>287.37259916519236</v>
      </c>
    </row>
    <row r="14" spans="1:5" ht="12.75">
      <c r="A14">
        <f t="shared" si="4"/>
        <v>0.0006000000000000002</v>
      </c>
      <c r="B14">
        <f t="shared" si="0"/>
        <v>13.485381108743328</v>
      </c>
      <c r="C14">
        <f t="shared" si="1"/>
        <v>259.5171473880782</v>
      </c>
      <c r="D14" s="40">
        <f t="shared" si="3"/>
        <v>349.96876367821477</v>
      </c>
      <c r="E14" s="39">
        <f t="shared" si="2"/>
        <v>287.37259916519236</v>
      </c>
    </row>
    <row r="15" spans="1:5" ht="12.75">
      <c r="A15">
        <f t="shared" si="4"/>
        <v>0.0006500000000000002</v>
      </c>
      <c r="B15">
        <f t="shared" si="0"/>
        <v>12.906029770634042</v>
      </c>
      <c r="C15">
        <f t="shared" si="1"/>
        <v>247.28645182147264</v>
      </c>
      <c r="D15" s="40">
        <f t="shared" si="3"/>
        <v>319.14863090823866</v>
      </c>
      <c r="E15" s="39">
        <f t="shared" si="2"/>
        <v>287.37259916519236</v>
      </c>
    </row>
    <row r="16" spans="1:5" ht="12.75">
      <c r="A16">
        <f t="shared" si="4"/>
        <v>0.0007000000000000002</v>
      </c>
      <c r="B16">
        <f t="shared" si="0"/>
        <v>12.28856503125139</v>
      </c>
      <c r="C16">
        <f t="shared" si="1"/>
        <v>234.32548304651118</v>
      </c>
      <c r="D16" s="40">
        <f t="shared" si="3"/>
        <v>287.9523936896448</v>
      </c>
      <c r="E16" s="39">
        <f t="shared" si="2"/>
        <v>287.37259916519236</v>
      </c>
    </row>
    <row r="17" spans="1:5" ht="12.75">
      <c r="A17">
        <f t="shared" si="4"/>
        <v>0.0007500000000000002</v>
      </c>
      <c r="B17">
        <f t="shared" si="0"/>
        <v>11.634810354650735</v>
      </c>
      <c r="C17">
        <f t="shared" si="1"/>
        <v>220.67251670741507</v>
      </c>
      <c r="D17" s="40">
        <f t="shared" si="3"/>
        <v>256.748288237427</v>
      </c>
      <c r="E17" s="39">
        <f t="shared" si="2"/>
        <v>287.37259916519236</v>
      </c>
    </row>
    <row r="18" spans="1:5" ht="12.75">
      <c r="A18">
        <f t="shared" si="4"/>
        <v>0.0008000000000000003</v>
      </c>
      <c r="B18">
        <f t="shared" si="0"/>
        <v>10.946696374401538</v>
      </c>
      <c r="C18">
        <f t="shared" si="1"/>
        <v>206.36787201883843</v>
      </c>
      <c r="D18" s="40">
        <f t="shared" si="3"/>
        <v>225.9046436421579</v>
      </c>
      <c r="E18" s="39">
        <f t="shared" si="2"/>
        <v>287.37259916519236</v>
      </c>
    </row>
    <row r="19" spans="1:5" ht="12.75">
      <c r="A19">
        <f t="shared" si="4"/>
        <v>0.0008500000000000003</v>
      </c>
      <c r="B19">
        <f t="shared" si="0"/>
        <v>10.226255192142892</v>
      </c>
      <c r="C19">
        <f t="shared" si="1"/>
        <v>191.45379269730586</v>
      </c>
      <c r="D19" s="40">
        <f t="shared" si="3"/>
        <v>195.7855341626273</v>
      </c>
      <c r="E19" s="39">
        <f t="shared" si="2"/>
        <v>287.37259916519236</v>
      </c>
    </row>
    <row r="20" spans="1:5" ht="12.75">
      <c r="A20">
        <f t="shared" si="4"/>
        <v>0.0009000000000000003</v>
      </c>
      <c r="B20">
        <f t="shared" si="0"/>
        <v>9.475614376488943</v>
      </c>
      <c r="C20">
        <f t="shared" si="1"/>
        <v>175.9743222093137</v>
      </c>
      <c r="D20" s="40">
        <f t="shared" si="3"/>
        <v>166.74648174194704</v>
      </c>
      <c r="E20" s="39">
        <f t="shared" si="2"/>
        <v>287.37259916519236</v>
      </c>
    </row>
    <row r="21" spans="1:5" ht="12.75">
      <c r="A21">
        <f t="shared" si="4"/>
        <v>0.0009500000000000003</v>
      </c>
      <c r="B21">
        <f t="shared" si="0"/>
        <v>8.69699068000633</v>
      </c>
      <c r="C21">
        <f t="shared" si="1"/>
        <v>159.9751737045054</v>
      </c>
      <c r="D21" s="40">
        <f t="shared" si="3"/>
        <v>139.13025947404773</v>
      </c>
      <c r="E21" s="39">
        <f t="shared" si="2"/>
        <v>287.37259916519236</v>
      </c>
    </row>
    <row r="22" spans="1:5" ht="12.75">
      <c r="A22">
        <f t="shared" si="4"/>
        <v>0.0010000000000000002</v>
      </c>
      <c r="B22">
        <f t="shared" si="0"/>
        <v>7.892683492818311</v>
      </c>
      <c r="C22">
        <f t="shared" si="1"/>
        <v>143.50359501802743</v>
      </c>
      <c r="D22" s="40">
        <f t="shared" si="3"/>
        <v>113.26284555588691</v>
      </c>
      <c r="E22" s="39">
        <f t="shared" si="2"/>
        <v>287.37259916519236</v>
      </c>
    </row>
    <row r="23" spans="1:5" ht="12.75">
      <c r="A23">
        <f t="shared" si="4"/>
        <v>0.0010500000000000002</v>
      </c>
      <c r="B23">
        <f t="shared" si="0"/>
        <v>7.0650680521680265</v>
      </c>
      <c r="C23">
        <f t="shared" si="1"/>
        <v>126.60822914073275</v>
      </c>
      <c r="D23" s="40">
        <f t="shared" si="3"/>
        <v>89.449575484376</v>
      </c>
      <c r="E23" s="39">
        <f t="shared" si="2"/>
        <v>287.37259916519236</v>
      </c>
    </row>
    <row r="24" spans="1:5" ht="12.75">
      <c r="A24">
        <f t="shared" si="4"/>
        <v>0.0011</v>
      </c>
      <c r="B24">
        <f t="shared" si="0"/>
        <v>6.216588427994111</v>
      </c>
      <c r="C24">
        <f t="shared" si="1"/>
        <v>109.33897056928583</v>
      </c>
      <c r="D24" s="40">
        <f t="shared" si="3"/>
        <v>67.97153791698109</v>
      </c>
      <c r="E24" s="39">
        <f t="shared" si="2"/>
        <v>287.37259916519236</v>
      </c>
    </row>
    <row r="25" spans="1:5" ht="12.75">
      <c r="A25">
        <f t="shared" si="4"/>
        <v>0.00115</v>
      </c>
      <c r="B25">
        <f t="shared" si="0"/>
        <v>5.349750305233235</v>
      </c>
      <c r="C25">
        <f t="shared" si="1"/>
        <v>91.74681796038634</v>
      </c>
      <c r="D25" s="40">
        <f t="shared" si="3"/>
        <v>49.08225673877549</v>
      </c>
      <c r="E25" s="39">
        <f t="shared" si="2"/>
        <v>287.37259916519236</v>
      </c>
    </row>
    <row r="26" spans="1:5" ht="12.75">
      <c r="A26">
        <f t="shared" si="4"/>
        <v>0.0012</v>
      </c>
      <c r="B26">
        <f t="shared" si="0"/>
        <v>4.467113584164484</v>
      </c>
      <c r="C26">
        <f t="shared" si="1"/>
        <v>73.88372352424604</v>
      </c>
      <c r="D26" s="40">
        <f t="shared" si="3"/>
        <v>33.00469850038126</v>
      </c>
      <c r="E26" s="39">
        <f t="shared" si="2"/>
        <v>287.37259916519236</v>
      </c>
    </row>
    <row r="27" spans="1:5" ht="12.75">
      <c r="A27">
        <f t="shared" si="4"/>
        <v>0.0012499999999999998</v>
      </c>
      <c r="B27">
        <f t="shared" si="0"/>
        <v>3.571284820647921</v>
      </c>
      <c r="C27">
        <f t="shared" si="1"/>
        <v>55.802439602082984</v>
      </c>
      <c r="D27" s="40">
        <f t="shared" si="3"/>
        <v>19.92864055060414</v>
      </c>
      <c r="E27" s="39">
        <f t="shared" si="2"/>
        <v>287.37259916519236</v>
      </c>
    </row>
    <row r="28" spans="1:5" ht="12.75">
      <c r="A28">
        <f t="shared" si="4"/>
        <v>0.0012999999999999997</v>
      </c>
      <c r="B28">
        <f t="shared" si="0"/>
        <v>2.6649095285823075</v>
      </c>
      <c r="C28">
        <f t="shared" si="1"/>
        <v>37.55636288071011</v>
      </c>
      <c r="D28" s="40">
        <f t="shared" si="3"/>
        <v>10.008430929969926</v>
      </c>
      <c r="E28" s="39">
        <f t="shared" si="2"/>
        <v>287.37259916519236</v>
      </c>
    </row>
    <row r="29" spans="1:5" ht="12.75">
      <c r="A29">
        <f t="shared" si="4"/>
        <v>0.0013499999999999996</v>
      </c>
      <c r="B29">
        <f t="shared" si="0"/>
        <v>1.750664367314069</v>
      </c>
      <c r="C29">
        <f t="shared" si="1"/>
        <v>19.199376704277885</v>
      </c>
      <c r="D29" s="40">
        <f t="shared" si="3"/>
        <v>3.3611664670819117</v>
      </c>
      <c r="E29" s="39">
        <f t="shared" si="2"/>
        <v>287.37259916519236</v>
      </c>
    </row>
    <row r="30" spans="1:5" ht="12.75">
      <c r="A30">
        <f t="shared" si="4"/>
        <v>0.0013999999999999996</v>
      </c>
      <c r="B30">
        <f t="shared" si="0"/>
        <v>0.831249237069143</v>
      </c>
      <c r="C30">
        <f t="shared" si="1"/>
        <v>0.785691948845577</v>
      </c>
      <c r="D30" s="40">
        <f t="shared" si="3"/>
        <v>0.06531058330492541</v>
      </c>
      <c r="E30" s="39">
        <f t="shared" si="2"/>
        <v>287.37259916519236</v>
      </c>
    </row>
    <row r="31" spans="1:5" ht="12.75">
      <c r="A31">
        <f t="shared" si="4"/>
        <v>0.0014499999999999995</v>
      </c>
      <c r="B31">
        <f t="shared" si="0"/>
        <v>-0.09062069424890096</v>
      </c>
      <c r="C31">
        <f t="shared" si="1"/>
        <v>-17.630313070297316</v>
      </c>
      <c r="D31" s="40">
        <f t="shared" si="3"/>
        <v>0.15976712102558155</v>
      </c>
      <c r="E31" s="39">
        <f t="shared" si="2"/>
        <v>287.37259916519236</v>
      </c>
    </row>
    <row r="32" spans="1:5" ht="12.75">
      <c r="A32">
        <f t="shared" si="4"/>
        <v>0.0014999999999999994</v>
      </c>
      <c r="B32">
        <f t="shared" si="0"/>
        <v>-1.0122230093484013</v>
      </c>
      <c r="C32">
        <f t="shared" si="1"/>
        <v>-35.99425318578152</v>
      </c>
      <c r="D32" s="40">
        <f t="shared" si="3"/>
        <v>3.643421127896005</v>
      </c>
      <c r="E32" s="39">
        <f t="shared" si="2"/>
        <v>287.37259916519236</v>
      </c>
    </row>
    <row r="33" spans="1:5" ht="12.75">
      <c r="A33">
        <f t="shared" si="4"/>
        <v>0.0015499999999999993</v>
      </c>
      <c r="B33">
        <f t="shared" si="0"/>
        <v>-1.9308360812477068</v>
      </c>
      <c r="C33">
        <f t="shared" si="1"/>
        <v>-54.25189698554472</v>
      </c>
      <c r="D33" s="40">
        <f t="shared" si="3"/>
        <v>10.475152017582346</v>
      </c>
      <c r="E33" s="39">
        <f t="shared" si="2"/>
        <v>287.37259916519236</v>
      </c>
    </row>
    <row r="34" spans="1:5" ht="12.75">
      <c r="A34">
        <f t="shared" si="4"/>
        <v>0.0015999999999999992</v>
      </c>
      <c r="B34">
        <f aca="true" t="shared" si="5" ref="B34:B65">U*1.414*COS(2*PI()*N*A34)</f>
        <v>-2.8437471106393204</v>
      </c>
      <c r="C34">
        <f aca="true" t="shared" si="6" ref="C34:C65">1000*(U*1.414/Z)*COS(2*PI()*N*A34+fi)</f>
        <v>-72.34932696615525</v>
      </c>
      <c r="D34" s="40">
        <f t="shared" si="3"/>
        <v>20.574318951670346</v>
      </c>
      <c r="E34" s="39">
        <f aca="true" t="shared" si="7" ref="E34:E65">U*(U/$G$3)*$G$4*100</f>
        <v>287.37259916519236</v>
      </c>
    </row>
    <row r="35" spans="1:5" ht="12.75">
      <c r="A35">
        <f t="shared" si="4"/>
        <v>0.0016499999999999991</v>
      </c>
      <c r="B35">
        <f t="shared" si="5"/>
        <v>-3.748260137184664</v>
      </c>
      <c r="C35">
        <f t="shared" si="6"/>
        <v>-90.23309875911814</v>
      </c>
      <c r="D35" s="40">
        <f t="shared" si="3"/>
        <v>33.82171271334495</v>
      </c>
      <c r="E35" s="39">
        <f t="shared" si="7"/>
        <v>287.37259916519236</v>
      </c>
    </row>
    <row r="36" spans="1:5" ht="12.75">
      <c r="A36">
        <f t="shared" si="4"/>
        <v>0.001699999999999999</v>
      </c>
      <c r="B36">
        <f t="shared" si="5"/>
        <v>-4.641704001080895</v>
      </c>
      <c r="C36">
        <f t="shared" si="6"/>
        <v>-107.8503989599443</v>
      </c>
      <c r="D36" s="40">
        <f t="shared" si="3"/>
        <v>50.06096283705443</v>
      </c>
      <c r="E36" s="39">
        <f t="shared" si="7"/>
        <v>287.37259916519236</v>
      </c>
    </row>
    <row r="37" spans="1:5" ht="12.75">
      <c r="A37">
        <f t="shared" si="4"/>
        <v>0.001749999999999999</v>
      </c>
      <c r="B37">
        <f t="shared" si="5"/>
        <v>-5.52144023138806</v>
      </c>
      <c r="C37">
        <f t="shared" si="6"/>
        <v>-125.14920109388959</v>
      </c>
      <c r="D37" s="40">
        <f t="shared" si="3"/>
        <v>69.10038338458766</v>
      </c>
      <c r="E37" s="39">
        <f t="shared" si="7"/>
        <v>287.37259916519236</v>
      </c>
    </row>
    <row r="38" spans="1:5" ht="12.75">
      <c r="A38">
        <f t="shared" si="4"/>
        <v>0.0017999999999999989</v>
      </c>
      <c r="B38">
        <f t="shared" si="5"/>
        <v>-6.384870837821289</v>
      </c>
      <c r="C38">
        <f t="shared" si="6"/>
        <v>-142.0784192577757</v>
      </c>
      <c r="D38" s="40">
        <f t="shared" si="3"/>
        <v>90.71523558027187</v>
      </c>
      <c r="E38" s="39">
        <f t="shared" si="7"/>
        <v>287.37259916519236</v>
      </c>
    </row>
    <row r="39" spans="1:5" ht="12.75">
      <c r="A39">
        <f t="shared" si="4"/>
        <v>0.0018499999999999988</v>
      </c>
      <c r="B39">
        <f t="shared" si="5"/>
        <v>-7.229445982997622</v>
      </c>
      <c r="C39">
        <f t="shared" si="6"/>
        <v>-158.5880589841645</v>
      </c>
      <c r="D39" s="40">
        <f t="shared" si="3"/>
        <v>114.6503805974458</v>
      </c>
      <c r="E39" s="39">
        <f t="shared" si="7"/>
        <v>287.37259916519236</v>
      </c>
    </row>
    <row r="40" spans="1:5" ht="12.75">
      <c r="A40">
        <f t="shared" si="4"/>
        <v>0.0018999999999999987</v>
      </c>
      <c r="B40">
        <f t="shared" si="5"/>
        <v>-8.052671512480286</v>
      </c>
      <c r="C40">
        <f t="shared" si="6"/>
        <v>-174.6293648823623</v>
      </c>
      <c r="D40" s="40">
        <f t="shared" si="3"/>
        <v>140.6232911830724</v>
      </c>
      <c r="E40" s="39">
        <f t="shared" si="7"/>
        <v>287.37259916519236</v>
      </c>
    </row>
    <row r="41" spans="1:5" ht="12.75">
      <c r="A41">
        <f t="shared" si="4"/>
        <v>0.0019499999999999986</v>
      </c>
      <c r="B41">
        <f t="shared" si="5"/>
        <v>-8.852116320383017</v>
      </c>
      <c r="C41">
        <f t="shared" si="6"/>
        <v>-190.15496462024896</v>
      </c>
      <c r="D41" s="40">
        <f t="shared" si="3"/>
        <v>168.3273865716761</v>
      </c>
      <c r="E41" s="39">
        <f t="shared" si="7"/>
        <v>287.37259916519236</v>
      </c>
    </row>
    <row r="42" spans="1:5" ht="12.75">
      <c r="A42">
        <f t="shared" si="4"/>
        <v>0.0019999999999999987</v>
      </c>
      <c r="B42">
        <f t="shared" si="5"/>
        <v>-9.625419528782782</v>
      </c>
      <c r="C42">
        <f t="shared" si="6"/>
        <v>-205.1190088217316</v>
      </c>
      <c r="D42" s="40">
        <f t="shared" si="3"/>
        <v>197.43565132372632</v>
      </c>
      <c r="E42" s="39">
        <f t="shared" si="7"/>
        <v>287.37259916519236</v>
      </c>
    </row>
    <row r="43" spans="1:5" ht="12.75">
      <c r="A43">
        <f t="shared" si="4"/>
        <v>0.002049999999999999</v>
      </c>
      <c r="B43">
        <f t="shared" si="5"/>
        <v>-10.370297459739</v>
      </c>
      <c r="C43">
        <f t="shared" si="6"/>
        <v>-219.47730646668572</v>
      </c>
      <c r="D43" s="40">
        <f t="shared" si="3"/>
        <v>227.6044953721829</v>
      </c>
      <c r="E43" s="39">
        <f t="shared" si="7"/>
        <v>287.37259916519236</v>
      </c>
    </row>
    <row r="44" spans="1:5" ht="12.75">
      <c r="A44">
        <f t="shared" si="4"/>
        <v>0.002099999999999999</v>
      </c>
      <c r="B44">
        <f t="shared" si="5"/>
        <v>-11.084550379329862</v>
      </c>
      <c r="C44">
        <f t="shared" si="6"/>
        <v>-233.18745539352688</v>
      </c>
      <c r="D44" s="40">
        <f t="shared" si="3"/>
        <v>258.4778097137284</v>
      </c>
      <c r="E44" s="39">
        <f t="shared" si="7"/>
        <v>287.37259916519236</v>
      </c>
    </row>
    <row r="45" spans="1:5" ht="12.75">
      <c r="A45">
        <f t="shared" si="4"/>
        <v>0.002149999999999999</v>
      </c>
      <c r="B45">
        <f t="shared" si="5"/>
        <v>-11.76606899378968</v>
      </c>
      <c r="C45">
        <f t="shared" si="6"/>
        <v>-246.2089675190217</v>
      </c>
      <c r="D45" s="40">
        <f t="shared" si="3"/>
        <v>289.6911698718532</v>
      </c>
      <c r="E45" s="39">
        <f t="shared" si="7"/>
        <v>287.37259916519236</v>
      </c>
    </row>
    <row r="46" spans="1:5" ht="12.75">
      <c r="A46">
        <f t="shared" si="4"/>
        <v>0.0021999999999999993</v>
      </c>
      <c r="B46">
        <f t="shared" si="5"/>
        <v>-12.412840678563127</v>
      </c>
      <c r="C46">
        <f t="shared" si="6"/>
        <v>-258.5033884055435</v>
      </c>
      <c r="D46" s="40">
        <f t="shared" si="3"/>
        <v>320.8761375146734</v>
      </c>
      <c r="E46" s="39">
        <f t="shared" si="7"/>
        <v>287.37259916519236</v>
      </c>
    </row>
    <row r="47" spans="1:5" ht="12.75">
      <c r="A47">
        <f t="shared" si="4"/>
        <v>0.0022499999999999994</v>
      </c>
      <c r="B47">
        <f t="shared" si="5"/>
        <v>-13.022955421881125</v>
      </c>
      <c r="C47">
        <f t="shared" si="6"/>
        <v>-270.03441082267364</v>
      </c>
      <c r="D47" s="40">
        <f t="shared" si="3"/>
        <v>351.6646094517613</v>
      </c>
      <c r="E47" s="39">
        <f t="shared" si="7"/>
        <v>287.37259916519236</v>
      </c>
    </row>
    <row r="48" spans="1:5" ht="12.75">
      <c r="A48">
        <f t="shared" si="4"/>
        <v>0.0022999999999999995</v>
      </c>
      <c r="B48">
        <f t="shared" si="5"/>
        <v>-13.594611465306091</v>
      </c>
      <c r="C48">
        <f t="shared" si="6"/>
        <v>-280.76798196778515</v>
      </c>
      <c r="D48" s="40">
        <f t="shared" si="3"/>
        <v>381.6931626750106</v>
      </c>
      <c r="E48" s="39">
        <f t="shared" si="7"/>
        <v>287.37259916519236</v>
      </c>
    </row>
    <row r="49" spans="1:5" ht="12.75">
      <c r="A49">
        <f t="shared" si="4"/>
        <v>0.0023499999999999997</v>
      </c>
      <c r="B49">
        <f t="shared" si="5"/>
        <v>-14.126120624589218</v>
      </c>
      <c r="C49">
        <f t="shared" si="6"/>
        <v>-290.6724040289699</v>
      </c>
      <c r="D49" s="40">
        <f t="shared" si="3"/>
        <v>410.60734415525616</v>
      </c>
      <c r="E49" s="39">
        <f t="shared" si="7"/>
        <v>287.37259916519236</v>
      </c>
    </row>
    <row r="50" spans="1:5" ht="12.75">
      <c r="A50">
        <f t="shared" si="4"/>
        <v>0.0024</v>
      </c>
      <c r="B50">
        <f t="shared" si="5"/>
        <v>-14.61591327512649</v>
      </c>
      <c r="C50">
        <f t="shared" si="6"/>
        <v>-299.71842779333235</v>
      </c>
      <c r="D50" s="40">
        <f t="shared" si="3"/>
        <v>438.0658547584607</v>
      </c>
      <c r="E50" s="39">
        <f t="shared" si="7"/>
        <v>287.37259916519236</v>
      </c>
    </row>
    <row r="51" spans="1:5" ht="12.75">
      <c r="A51">
        <f t="shared" si="4"/>
        <v>0.00245</v>
      </c>
      <c r="B51">
        <f t="shared" si="5"/>
        <v>-15.06254298729063</v>
      </c>
      <c r="C51">
        <f t="shared" si="6"/>
        <v>-307.8793390242105</v>
      </c>
      <c r="D51" s="40">
        <f t="shared" si="3"/>
        <v>463.7445778950796</v>
      </c>
      <c r="E51" s="39">
        <f t="shared" si="7"/>
        <v>287.37259916519236</v>
      </c>
    </row>
    <row r="52" spans="1:5" ht="12.75">
      <c r="A52">
        <f t="shared" si="4"/>
        <v>0.0025</v>
      </c>
      <c r="B52">
        <f t="shared" si="5"/>
        <v>-15.464690797950231</v>
      </c>
      <c r="C52">
        <f t="shared" si="6"/>
        <v>-315.1310373522399</v>
      </c>
      <c r="D52" s="40">
        <f t="shared" si="3"/>
        <v>487.3404053489695</v>
      </c>
      <c r="E52" s="39">
        <f t="shared" si="7"/>
        <v>287.37259916519236</v>
      </c>
    </row>
    <row r="53" spans="1:5" ht="12.75">
      <c r="A53">
        <f t="shared" si="4"/>
        <v>0.00255</v>
      </c>
      <c r="B53">
        <f t="shared" si="5"/>
        <v>-15.821169105561584</v>
      </c>
      <c r="C53">
        <f t="shared" si="6"/>
        <v>-321.45210744728433</v>
      </c>
      <c r="D53" s="40">
        <f t="shared" si="3"/>
        <v>508.57481512626373</v>
      </c>
      <c r="E53" s="39">
        <f t="shared" si="7"/>
        <v>287.37259916519236</v>
      </c>
    </row>
    <row r="54" spans="1:5" ht="12.75">
      <c r="A54">
        <f t="shared" si="4"/>
        <v>0.0026000000000000003</v>
      </c>
      <c r="B54">
        <f t="shared" si="5"/>
        <v>-16.13092517733042</v>
      </c>
      <c r="C54">
        <f t="shared" si="6"/>
        <v>-326.82388226104973</v>
      </c>
      <c r="D54" s="40">
        <f t="shared" si="3"/>
        <v>527.197159091764</v>
      </c>
      <c r="E54" s="39">
        <f t="shared" si="7"/>
        <v>287.37259916519236</v>
      </c>
    </row>
    <row r="55" spans="1:5" ht="12.75">
      <c r="A55">
        <f t="shared" si="4"/>
        <v>0.0026500000000000004</v>
      </c>
      <c r="B55">
        <f t="shared" si="5"/>
        <v>-16.39304425808648</v>
      </c>
      <c r="C55">
        <f t="shared" si="6"/>
        <v>-331.23049815362015</v>
      </c>
      <c r="D55" s="40">
        <f t="shared" si="3"/>
        <v>542.9876215860327</v>
      </c>
      <c r="E55" s="39">
        <f t="shared" si="7"/>
        <v>287.37259916519236</v>
      </c>
    </row>
    <row r="56" spans="1:5" ht="12.75">
      <c r="A56">
        <f t="shared" si="4"/>
        <v>0.0027000000000000006</v>
      </c>
      <c r="B56">
        <f t="shared" si="5"/>
        <v>-16.60675227168987</v>
      </c>
      <c r="C56">
        <f t="shared" si="6"/>
        <v>-334.6589417411157</v>
      </c>
      <c r="D56" s="40">
        <f t="shared" si="3"/>
        <v>555.7598141000602</v>
      </c>
      <c r="E56" s="39">
        <f t="shared" si="7"/>
        <v>287.37259916519236</v>
      </c>
    </row>
    <row r="57" spans="1:5" ht="12.75">
      <c r="A57">
        <f t="shared" si="4"/>
        <v>0.0027500000000000007</v>
      </c>
      <c r="B57">
        <f t="shared" si="5"/>
        <v>-16.771418106991575</v>
      </c>
      <c r="C57">
        <f t="shared" si="6"/>
        <v>-337.09908832612626</v>
      </c>
      <c r="D57" s="40">
        <f t="shared" si="3"/>
        <v>565.3629753803147</v>
      </c>
      <c r="E57" s="39">
        <f t="shared" si="7"/>
        <v>287.37259916519236</v>
      </c>
    </row>
    <row r="58" spans="1:5" ht="12.75">
      <c r="A58">
        <f t="shared" si="4"/>
        <v>0.002800000000000001</v>
      </c>
      <c r="B58">
        <f t="shared" si="5"/>
        <v>-16.88655548159736</v>
      </c>
      <c r="C58">
        <f t="shared" si="6"/>
        <v>-338.5437317974299</v>
      </c>
      <c r="D58" s="40">
        <f t="shared" si="3"/>
        <v>571.6837509944316</v>
      </c>
      <c r="E58" s="39">
        <f t="shared" si="7"/>
        <v>287.37259916519236</v>
      </c>
    </row>
    <row r="59" spans="1:5" ht="12.75">
      <c r="A59">
        <f t="shared" si="4"/>
        <v>0.002850000000000001</v>
      </c>
      <c r="B59">
        <f t="shared" si="5"/>
        <v>-16.951824377931107</v>
      </c>
      <c r="C59">
        <f t="shared" si="6"/>
        <v>-338.9886059106977</v>
      </c>
      <c r="D59" s="40">
        <f t="shared" si="3"/>
        <v>574.6475313517847</v>
      </c>
      <c r="E59" s="39">
        <f t="shared" si="7"/>
        <v>287.37259916519236</v>
      </c>
    </row>
    <row r="60" spans="1:5" ht="12.75">
      <c r="A60">
        <f t="shared" si="4"/>
        <v>0.002900000000000001</v>
      </c>
      <c r="B60">
        <f t="shared" si="5"/>
        <v>-16.967032047356653</v>
      </c>
      <c r="C60">
        <f t="shared" si="6"/>
        <v>-338.4323968873395</v>
      </c>
      <c r="D60" s="40">
        <f t="shared" si="3"/>
        <v>574.2193323851216</v>
      </c>
      <c r="E60" s="39">
        <f t="shared" si="7"/>
        <v>287.37259916519236</v>
      </c>
    </row>
    <row r="61" spans="1:5" ht="12.75">
      <c r="A61">
        <f t="shared" si="4"/>
        <v>0.0029500000000000012</v>
      </c>
      <c r="B61">
        <f t="shared" si="5"/>
        <v>-16.932133579392804</v>
      </c>
      <c r="C61">
        <f t="shared" si="6"/>
        <v>-336.8767472942854</v>
      </c>
      <c r="D61" s="40">
        <f t="shared" si="3"/>
        <v>570.4042084978195</v>
      </c>
      <c r="E61" s="39">
        <f t="shared" si="7"/>
        <v>287.37259916519236</v>
      </c>
    </row>
    <row r="62" spans="1:5" ht="12.75">
      <c r="A62">
        <f t="shared" si="4"/>
        <v>0.0030000000000000014</v>
      </c>
      <c r="B62">
        <f t="shared" si="5"/>
        <v>-16.847232034340596</v>
      </c>
      <c r="C62">
        <f t="shared" si="6"/>
        <v>-334.3262511932441</v>
      </c>
      <c r="D62" s="40">
        <f t="shared" si="3"/>
        <v>563.2471929023823</v>
      </c>
      <c r="E62" s="39">
        <f t="shared" si="7"/>
        <v>287.37259916519236</v>
      </c>
    </row>
    <row r="63" spans="1:5" ht="12.75">
      <c r="A63">
        <f t="shared" si="4"/>
        <v>0.0030500000000000015</v>
      </c>
      <c r="B63">
        <f t="shared" si="5"/>
        <v>-16.712578138931086</v>
      </c>
      <c r="C63">
        <f t="shared" si="6"/>
        <v>-330.78844057376415</v>
      </c>
      <c r="D63" s="40">
        <f t="shared" si="3"/>
        <v>552.8327660544195</v>
      </c>
      <c r="E63" s="39">
        <f t="shared" si="7"/>
        <v>287.37259916519236</v>
      </c>
    </row>
    <row r="64" spans="1:5" ht="12.75">
      <c r="A64">
        <f t="shared" si="4"/>
        <v>0.0031000000000000016</v>
      </c>
      <c r="B64">
        <f t="shared" si="5"/>
        <v>-16.52856954589249</v>
      </c>
      <c r="C64">
        <f t="shared" si="6"/>
        <v>-326.27376311016246</v>
      </c>
      <c r="D64" s="40">
        <f t="shared" si="3"/>
        <v>539.2838584566373</v>
      </c>
      <c r="E64" s="39">
        <f t="shared" si="7"/>
        <v>287.37259916519236</v>
      </c>
    </row>
    <row r="65" spans="1:5" ht="12.75">
      <c r="A65">
        <f t="shared" si="4"/>
        <v>0.0031500000000000018</v>
      </c>
      <c r="B65">
        <f t="shared" si="5"/>
        <v>-16.295749659623286</v>
      </c>
      <c r="C65">
        <f t="shared" si="6"/>
        <v>-320.7955513080081</v>
      </c>
      <c r="D65" s="40">
        <f t="shared" si="3"/>
        <v>522.7603996036138</v>
      </c>
      <c r="E65" s="39">
        <f t="shared" si="7"/>
        <v>287.37259916519236</v>
      </c>
    </row>
    <row r="66" spans="1:5" ht="12.75">
      <c r="A66">
        <f t="shared" si="4"/>
        <v>0.003200000000000002</v>
      </c>
      <c r="B66">
        <f aca="true" t="shared" si="8" ref="B66:B97">U*1.414*COS(2*PI()*N*A66)</f>
        <v>-16.01480603143922</v>
      </c>
      <c r="C66">
        <f aca="true" t="shared" si="9" ref="C66:C123">1000*(U*1.414/Z)*COS(2*PI()*N*A66+fi)</f>
        <v>-314.369983131275</v>
      </c>
      <c r="D66" s="40">
        <f t="shared" si="3"/>
        <v>503.4574301954189</v>
      </c>
      <c r="E66" s="39">
        <f aca="true" t="shared" si="10" ref="E66:E123">U*(U/$G$3)*$G$4*100</f>
        <v>287.37259916519236</v>
      </c>
    </row>
    <row r="67" spans="1:5" ht="12.75">
      <c r="A67">
        <f t="shared" si="4"/>
        <v>0.003250000000000002</v>
      </c>
      <c r="B67">
        <f t="shared" si="8"/>
        <v>-15.686568329133287</v>
      </c>
      <c r="C67">
        <f t="shared" si="9"/>
        <v>-307.0160342264386</v>
      </c>
      <c r="D67" s="40">
        <f aca="true" t="shared" si="11" ref="D67:D123">B67*C67*0.1</f>
        <v>481.6027999032553</v>
      </c>
      <c r="E67" s="39">
        <f t="shared" si="10"/>
        <v>287.37259916519236</v>
      </c>
    </row>
    <row r="68" spans="1:5" ht="12.75">
      <c r="A68">
        <f aca="true" t="shared" si="12" ref="A68:A123">A67+0.00005</f>
        <v>0.003300000000000002</v>
      </c>
      <c r="B68">
        <f t="shared" si="8"/>
        <v>-15.312005886844899</v>
      </c>
      <c r="C68">
        <f t="shared" si="9"/>
        <v>-298.75542188460497</v>
      </c>
      <c r="D68" s="40">
        <f t="shared" si="11"/>
        <v>457.4544778623903</v>
      </c>
      <c r="E68" s="39">
        <f t="shared" si="10"/>
        <v>287.37259916519236</v>
      </c>
    </row>
    <row r="69" spans="1:5" ht="12.75">
      <c r="A69">
        <f t="shared" si="12"/>
        <v>0.0033500000000000023</v>
      </c>
      <c r="B69">
        <f t="shared" si="8"/>
        <v>-14.892224842473839</v>
      </c>
      <c r="C69">
        <f t="shared" si="9"/>
        <v>-289.61254090716125</v>
      </c>
      <c r="D69" s="40">
        <f t="shared" si="11"/>
        <v>431.29750763895976</v>
      </c>
      <c r="E69" s="39">
        <f t="shared" si="10"/>
        <v>287.37259916519236</v>
      </c>
    </row>
    <row r="70" spans="1:5" ht="12.75">
      <c r="A70">
        <f t="shared" si="12"/>
        <v>0.0034000000000000024</v>
      </c>
      <c r="B70">
        <f t="shared" si="8"/>
        <v>-14.42846487109256</v>
      </c>
      <c r="C70">
        <f t="shared" si="9"/>
        <v>-279.6143915643438</v>
      </c>
      <c r="D70" s="40">
        <f t="shared" si="11"/>
        <v>403.4406426138055</v>
      </c>
      <c r="E70" s="39">
        <f t="shared" si="10"/>
        <v>287.37259916519236</v>
      </c>
    </row>
    <row r="71" spans="1:5" ht="12.75">
      <c r="A71">
        <f t="shared" si="12"/>
        <v>0.0034500000000000025</v>
      </c>
      <c r="B71">
        <f t="shared" si="8"/>
        <v>-13.922095524003659</v>
      </c>
      <c r="C71">
        <f t="shared" si="9"/>
        <v>-268.7904998594756</v>
      </c>
      <c r="D71" s="40">
        <f t="shared" si="11"/>
        <v>374.2127014988311</v>
      </c>
      <c r="E71" s="39">
        <f t="shared" si="10"/>
        <v>287.37259916519236</v>
      </c>
    </row>
    <row r="72" spans="1:5" ht="12.75">
      <c r="A72">
        <f t="shared" si="12"/>
        <v>0.0035000000000000027</v>
      </c>
      <c r="B72">
        <f t="shared" si="8"/>
        <v>-13.374612184253758</v>
      </c>
      <c r="C72">
        <f t="shared" si="9"/>
        <v>-257.17283033434205</v>
      </c>
      <c r="D72" s="40">
        <f t="shared" si="11"/>
        <v>343.9586870048716</v>
      </c>
      <c r="E72" s="39">
        <f t="shared" si="10"/>
        <v>287.37259916519236</v>
      </c>
    </row>
    <row r="73" spans="1:5" ht="12.75">
      <c r="A73">
        <f t="shared" si="12"/>
        <v>0.003550000000000003</v>
      </c>
      <c r="B73">
        <f t="shared" si="8"/>
        <v>-12.787631650547747</v>
      </c>
      <c r="C73">
        <f t="shared" si="9"/>
        <v>-244.7956916732049</v>
      </c>
      <c r="D73" s="40">
        <f t="shared" si="11"/>
        <v>313.0357134758003</v>
      </c>
      <c r="E73" s="39">
        <f t="shared" si="10"/>
        <v>287.37259916519236</v>
      </c>
    </row>
    <row r="74" spans="1:5" ht="12.75">
      <c r="A74">
        <f t="shared" si="12"/>
        <v>0.003600000000000003</v>
      </c>
      <c r="B74">
        <f t="shared" si="8"/>
        <v>-12.162887362604748</v>
      </c>
      <c r="C74">
        <f t="shared" si="9"/>
        <v>-231.69563538421892</v>
      </c>
      <c r="D74" s="40">
        <f t="shared" si="11"/>
        <v>281.8087915585394</v>
      </c>
      <c r="E74" s="39">
        <f t="shared" si="10"/>
        <v>287.37259916519236</v>
      </c>
    </row>
    <row r="75" spans="1:5" ht="12.75">
      <c r="A75">
        <f t="shared" si="12"/>
        <v>0.003650000000000003</v>
      </c>
      <c r="B75">
        <f t="shared" si="8"/>
        <v>-11.502224282056108</v>
      </c>
      <c r="C75">
        <f t="shared" si="9"/>
        <v>-217.91134785746073</v>
      </c>
      <c r="D75" s="40">
        <f t="shared" si="11"/>
        <v>250.64651966616603</v>
      </c>
      <c r="E75" s="39">
        <f t="shared" si="10"/>
        <v>287.37259916519236</v>
      </c>
    </row>
    <row r="76" spans="1:5" ht="12.75">
      <c r="A76">
        <f t="shared" si="12"/>
        <v>0.003700000000000003</v>
      </c>
      <c r="B76">
        <f t="shared" si="8"/>
        <v>-10.807593444002693</v>
      </c>
      <c r="C76">
        <f t="shared" si="9"/>
        <v>-203.4835361183371</v>
      </c>
      <c r="D76" s="40">
        <f t="shared" si="11"/>
        <v>219.91673309150252</v>
      </c>
      <c r="E76" s="39">
        <f t="shared" si="10"/>
        <v>287.37259916519236</v>
      </c>
    </row>
    <row r="77" spans="1:5" ht="12.75">
      <c r="A77">
        <f t="shared" si="12"/>
        <v>0.0037500000000000033</v>
      </c>
      <c r="B77">
        <f t="shared" si="8"/>
        <v>-10.081046195321749</v>
      </c>
      <c r="C77">
        <f t="shared" si="9"/>
        <v>-188.45480761376112</v>
      </c>
      <c r="D77" s="40">
        <f t="shared" si="11"/>
        <v>189.9821621284799</v>
      </c>
      <c r="E77" s="39">
        <f t="shared" si="10"/>
        <v>287.37259916519236</v>
      </c>
    </row>
    <row r="78" spans="1:5" ht="12.75">
      <c r="A78">
        <f t="shared" si="12"/>
        <v>0.0038000000000000035</v>
      </c>
      <c r="B78">
        <f t="shared" si="8"/>
        <v>-9.324728136738296</v>
      </c>
      <c r="C78">
        <f t="shared" si="9"/>
        <v>-172.86954438610383</v>
      </c>
      <c r="D78" s="40">
        <f t="shared" si="11"/>
        <v>161.1961504522232</v>
      </c>
      <c r="E78" s="39">
        <f t="shared" si="10"/>
        <v>287.37259916519236</v>
      </c>
    </row>
    <row r="79" spans="1:5" ht="12.75">
      <c r="A79">
        <f t="shared" si="12"/>
        <v>0.0038500000000000036</v>
      </c>
      <c r="B79">
        <f t="shared" si="8"/>
        <v>-8.540872786551086</v>
      </c>
      <c r="C79">
        <f t="shared" si="9"/>
        <v>-156.77377200650525</v>
      </c>
      <c r="D79" s="40">
        <f t="shared" si="11"/>
        <v>133.89848429753252</v>
      </c>
      <c r="E79" s="39">
        <f t="shared" si="10"/>
        <v>287.37259916519236</v>
      </c>
    </row>
    <row r="80" spans="1:5" ht="12.75">
      <c r="A80">
        <f t="shared" si="12"/>
        <v>0.0039000000000000037</v>
      </c>
      <c r="B80">
        <f t="shared" si="8"/>
        <v>-7.731794984725096</v>
      </c>
      <c r="C80">
        <f t="shared" si="9"/>
        <v>-140.2150236546045</v>
      </c>
      <c r="D80" s="40">
        <f t="shared" si="11"/>
        <v>108.41138166757817</v>
      </c>
      <c r="E80" s="39">
        <f t="shared" si="10"/>
        <v>287.37259916519236</v>
      </c>
    </row>
    <row r="81" spans="1:5" ht="12.75">
      <c r="A81">
        <f t="shared" si="12"/>
        <v>0.003950000000000004</v>
      </c>
      <c r="B81">
        <f t="shared" si="8"/>
        <v>-6.899884056829093</v>
      </c>
      <c r="C81">
        <f t="shared" si="9"/>
        <v>-123.2421997460781</v>
      </c>
      <c r="D81" s="40">
        <f t="shared" si="11"/>
        <v>85.03568891565108</v>
      </c>
      <c r="E81" s="39">
        <f t="shared" si="10"/>
        <v>287.37259916519236</v>
      </c>
    </row>
    <row r="82" spans="1:5" ht="12.75">
      <c r="A82">
        <f t="shared" si="12"/>
        <v>0.0040000000000000036</v>
      </c>
      <c r="B82">
        <f t="shared" si="8"/>
        <v>-6.047596758006376</v>
      </c>
      <c r="C82">
        <f t="shared" si="9"/>
        <v>-105.90542352253203</v>
      </c>
      <c r="D82" s="40">
        <f t="shared" si="11"/>
        <v>64.0473295950157</v>
      </c>
      <c r="E82" s="39">
        <f t="shared" si="10"/>
        <v>287.37259916519236</v>
      </c>
    </row>
    <row r="83" spans="1:5" ht="12.75">
      <c r="A83">
        <f t="shared" si="12"/>
        <v>0.004050000000000003</v>
      </c>
      <c r="B83">
        <f t="shared" si="8"/>
        <v>-5.177450017816054</v>
      </c>
      <c r="C83">
        <f t="shared" si="9"/>
        <v>-88.25589303020838</v>
      </c>
      <c r="D83" s="40">
        <f t="shared" si="11"/>
        <v>45.69404749416242</v>
      </c>
      <c r="E83" s="39">
        <f t="shared" si="10"/>
        <v>287.37259916519236</v>
      </c>
    </row>
    <row r="84" spans="1:5" ht="12.75">
      <c r="A84">
        <f t="shared" si="12"/>
        <v>0.004100000000000003</v>
      </c>
      <c r="B84">
        <f t="shared" si="8"/>
        <v>-4.292013507370357</v>
      </c>
      <c r="C84">
        <f t="shared" si="9"/>
        <v>-70.34572992463468</v>
      </c>
      <c r="D84" s="40">
        <f t="shared" si="11"/>
        <v>30.19248230223592</v>
      </c>
      <c r="E84" s="39">
        <f t="shared" si="10"/>
        <v>287.37259916519236</v>
      </c>
    </row>
    <row r="85" spans="1:5" ht="12.75">
      <c r="A85">
        <f t="shared" si="12"/>
        <v>0.004150000000000003</v>
      </c>
      <c r="B85">
        <f t="shared" si="8"/>
        <v>-3.3939020507185593</v>
      </c>
      <c r="C85">
        <f t="shared" si="9"/>
        <v>-52.22782554772235</v>
      </c>
      <c r="D85" s="40">
        <f t="shared" si="11"/>
        <v>17.725612423098607</v>
      </c>
      <c r="E85" s="39">
        <f t="shared" si="10"/>
        <v>287.37259916519236</v>
      </c>
    </row>
    <row r="86" spans="1:5" ht="12.75">
      <c r="A86">
        <f t="shared" si="12"/>
        <v>0.004200000000000002</v>
      </c>
      <c r="B86">
        <f t="shared" si="8"/>
        <v>-2.4857679028875053</v>
      </c>
      <c r="C86">
        <f t="shared" si="9"/>
        <v>-33.9556847318657</v>
      </c>
      <c r="D86" s="40">
        <f t="shared" si="11"/>
        <v>8.44059512270391</v>
      </c>
      <c r="E86" s="39">
        <f t="shared" si="10"/>
        <v>287.37259916519236</v>
      </c>
    </row>
    <row r="87" spans="1:5" ht="12.75">
      <c r="A87">
        <f t="shared" si="12"/>
        <v>0.004250000000000002</v>
      </c>
      <c r="B87">
        <f t="shared" si="8"/>
        <v>-1.5702929173829658</v>
      </c>
      <c r="C87">
        <f t="shared" si="9"/>
        <v>-15.583267792313283</v>
      </c>
      <c r="D87" s="40">
        <f t="shared" si="11"/>
        <v>2.4470295043951635</v>
      </c>
      <c r="E87" s="39">
        <f t="shared" si="10"/>
        <v>287.37259916519236</v>
      </c>
    </row>
    <row r="88" spans="1:5" ht="12.75">
      <c r="A88">
        <f t="shared" si="12"/>
        <v>0.004300000000000002</v>
      </c>
      <c r="B88">
        <f t="shared" si="8"/>
        <v>-0.6501806262824849</v>
      </c>
      <c r="C88">
        <f t="shared" si="9"/>
        <v>2.835168825565485</v>
      </c>
      <c r="D88" s="40">
        <f t="shared" si="11"/>
        <v>-0.18433718426227444</v>
      </c>
      <c r="E88" s="39">
        <f t="shared" si="10"/>
        <v>287.37259916519236</v>
      </c>
    </row>
    <row r="89" spans="1:5" ht="12.75">
      <c r="A89">
        <f t="shared" si="12"/>
        <v>0.0043500000000000014</v>
      </c>
      <c r="B89">
        <f t="shared" si="8"/>
        <v>0.27185174369200077</v>
      </c>
      <c r="C89">
        <f t="shared" si="9"/>
        <v>21.245232773533907</v>
      </c>
      <c r="D89" s="40">
        <f t="shared" si="11"/>
        <v>0.5775553574627634</v>
      </c>
      <c r="E89" s="39">
        <f t="shared" si="10"/>
        <v>287.37259916519236</v>
      </c>
    </row>
    <row r="90" spans="1:5" ht="12.75">
      <c r="A90">
        <f t="shared" si="12"/>
        <v>0.004400000000000001</v>
      </c>
      <c r="B90">
        <f t="shared" si="8"/>
        <v>1.1930812955436136</v>
      </c>
      <c r="C90">
        <f t="shared" si="9"/>
        <v>39.59255642907822</v>
      </c>
      <c r="D90" s="40">
        <f t="shared" si="11"/>
        <v>4.723713851828828</v>
      </c>
      <c r="E90" s="39">
        <f t="shared" si="10"/>
        <v>287.37259916519236</v>
      </c>
    </row>
    <row r="91" spans="1:5" ht="12.75">
      <c r="A91">
        <f t="shared" si="12"/>
        <v>0.004450000000000001</v>
      </c>
      <c r="B91">
        <f t="shared" si="8"/>
        <v>2.110787503115295</v>
      </c>
      <c r="C91">
        <f t="shared" si="9"/>
        <v>57.82295745098215</v>
      </c>
      <c r="D91" s="40">
        <f t="shared" si="11"/>
        <v>12.205197598070058</v>
      </c>
      <c r="E91" s="39">
        <f t="shared" si="10"/>
        <v>287.37259916519236</v>
      </c>
    </row>
    <row r="92" spans="1:5" ht="12.75">
      <c r="A92">
        <f t="shared" si="12"/>
        <v>0.0045000000000000005</v>
      </c>
      <c r="B92">
        <f t="shared" si="8"/>
        <v>3.0222602452031215</v>
      </c>
      <c r="C92">
        <f t="shared" si="9"/>
        <v>75.88259878773854</v>
      </c>
      <c r="D92" s="40">
        <f t="shared" si="11"/>
        <v>22.93369616188808</v>
      </c>
      <c r="E92" s="39">
        <f t="shared" si="10"/>
        <v>287.37259916519236</v>
      </c>
    </row>
    <row r="93" spans="1:5" ht="12.75">
      <c r="A93">
        <f t="shared" si="12"/>
        <v>0.00455</v>
      </c>
      <c r="B93">
        <f t="shared" si="8"/>
        <v>3.9248078089421363</v>
      </c>
      <c r="C93">
        <f t="shared" si="9"/>
        <v>93.7181476662671</v>
      </c>
      <c r="D93" s="40">
        <f t="shared" si="11"/>
        <v>36.782571780015736</v>
      </c>
      <c r="E93" s="39">
        <f t="shared" si="10"/>
        <v>287.37259916519236</v>
      </c>
    </row>
    <row r="94" spans="1:5" ht="12.75">
      <c r="A94">
        <f t="shared" si="12"/>
        <v>0.0046</v>
      </c>
      <c r="B94">
        <f t="shared" si="8"/>
        <v>4.815764838829788</v>
      </c>
      <c r="C94">
        <f t="shared" si="9"/>
        <v>111.27693309142656</v>
      </c>
      <c r="D94" s="40">
        <f t="shared" si="11"/>
        <v>53.58835417545069</v>
      </c>
      <c r="E94" s="39">
        <f t="shared" si="10"/>
        <v>287.37259916519236</v>
      </c>
    </row>
    <row r="95" spans="1:5" ht="12.75">
      <c r="A95">
        <f t="shared" si="12"/>
        <v>0.00465</v>
      </c>
      <c r="B95">
        <f t="shared" si="8"/>
        <v>5.692500207912198</v>
      </c>
      <c r="C95">
        <f t="shared" si="9"/>
        <v>128.50710139119943</v>
      </c>
      <c r="D95" s="40">
        <f t="shared" si="11"/>
        <v>73.15267013875966</v>
      </c>
      <c r="E95" s="39">
        <f t="shared" si="10"/>
        <v>287.37259916519236</v>
      </c>
    </row>
    <row r="96" spans="1:5" ht="12.75">
      <c r="A96">
        <f t="shared" si="12"/>
        <v>0.004699999999999999</v>
      </c>
      <c r="B96">
        <f t="shared" si="8"/>
        <v>6.55242478788836</v>
      </c>
      <c r="C96">
        <f t="shared" si="9"/>
        <v>145.3577693481986</v>
      </c>
      <c r="D96" s="40">
        <f t="shared" si="11"/>
        <v>95.24458509892953</v>
      </c>
      <c r="E96" s="39">
        <f t="shared" si="10"/>
        <v>287.37259916519236</v>
      </c>
    </row>
    <row r="97" spans="1:5" ht="12.75">
      <c r="A97">
        <f t="shared" si="12"/>
        <v>0.004749999999999999</v>
      </c>
      <c r="B97">
        <f t="shared" si="8"/>
        <v>7.392999095186368</v>
      </c>
      <c r="C97">
        <f t="shared" si="9"/>
        <v>161.779174465283</v>
      </c>
      <c r="D97" s="40">
        <f t="shared" si="11"/>
        <v>119.6033290441835</v>
      </c>
      <c r="E97" s="39">
        <f t="shared" si="10"/>
        <v>287.37259916519236</v>
      </c>
    </row>
    <row r="98" spans="1:5" ht="12.75">
      <c r="A98">
        <f t="shared" si="12"/>
        <v>0.004799999999999999</v>
      </c>
      <c r="B98">
        <f aca="true" t="shared" si="13" ref="B98:B123">U*1.414*COS(2*PI()*N*A98)</f>
        <v>8.21174079043124</v>
      </c>
      <c r="C98">
        <f t="shared" si="9"/>
        <v>177.72282192151818</v>
      </c>
      <c r="D98" s="40">
        <f t="shared" si="11"/>
        <v>145.94137461634782</v>
      </c>
      <c r="E98" s="39">
        <f t="shared" si="10"/>
        <v>287.37259916519236</v>
      </c>
    </row>
    <row r="99" spans="1:5" ht="12.75">
      <c r="A99">
        <f t="shared" si="12"/>
        <v>0.004849999999999998</v>
      </c>
      <c r="B99">
        <f t="shared" si="13"/>
        <v>9.006232009157694</v>
      </c>
      <c r="C99">
        <f t="shared" si="9"/>
        <v>193.14162778450472</v>
      </c>
      <c r="D99" s="40">
        <f t="shared" si="11"/>
        <v>173.94783104536276</v>
      </c>
      <c r="E99" s="39">
        <f t="shared" si="10"/>
        <v>287.37259916519236</v>
      </c>
    </row>
    <row r="100" spans="1:5" ht="12.75">
      <c r="A100">
        <f t="shared" si="12"/>
        <v>0.004899999999999998</v>
      </c>
      <c r="B100">
        <f t="shared" si="13"/>
        <v>9.774126502119035</v>
      </c>
      <c r="C100">
        <f t="shared" si="9"/>
        <v>207.99005805614652</v>
      </c>
      <c r="D100" s="40">
        <f t="shared" si="11"/>
        <v>203.29211386238586</v>
      </c>
      <c r="E100" s="39">
        <f t="shared" si="10"/>
        <v>287.37259916519236</v>
      </c>
    </row>
    <row r="101" spans="1:5" ht="12.75">
      <c r="A101">
        <f t="shared" si="12"/>
        <v>0.004949999999999998</v>
      </c>
      <c r="B101">
        <f t="shared" si="13"/>
        <v>10.513156564105676</v>
      </c>
      <c r="C101">
        <f t="shared" si="9"/>
        <v>222.22426314123229</v>
      </c>
      <c r="D101" s="40">
        <f t="shared" si="11"/>
        <v>233.62784707467932</v>
      </c>
      <c r="E101" s="39">
        <f t="shared" si="10"/>
        <v>287.37259916519236</v>
      </c>
    </row>
    <row r="102" spans="1:5" ht="12.75">
      <c r="A102">
        <f t="shared" si="12"/>
        <v>0.0049999999999999975</v>
      </c>
      <c r="B102">
        <f t="shared" si="13"/>
        <v>11.22113973081168</v>
      </c>
      <c r="C102">
        <f t="shared" si="9"/>
        <v>235.802207341731</v>
      </c>
      <c r="D102" s="40">
        <f t="shared" si="11"/>
        <v>264.59695174153916</v>
      </c>
      <c r="E102" s="39">
        <f t="shared" si="10"/>
        <v>287.37259916519236</v>
      </c>
    </row>
    <row r="103" spans="1:5" ht="12.75">
      <c r="A103">
        <f t="shared" si="12"/>
        <v>0.005049999999999997</v>
      </c>
      <c r="B103">
        <f t="shared" si="13"/>
        <v>11.895985223972415</v>
      </c>
      <c r="C103">
        <f t="shared" si="9"/>
        <v>248.683792994382</v>
      </c>
      <c r="D103" s="40">
        <f t="shared" si="11"/>
        <v>295.8338726902583</v>
      </c>
      <c r="E103" s="39">
        <f t="shared" si="10"/>
        <v>287.37259916519236</v>
      </c>
    </row>
    <row r="104" spans="1:5" ht="12.75">
      <c r="A104">
        <f t="shared" si="12"/>
        <v>0.005099999999999997</v>
      </c>
      <c r="B104">
        <f t="shared" si="13"/>
        <v>12.535700125739742</v>
      </c>
      <c r="C104">
        <f t="shared" si="9"/>
        <v>260.83097888498185</v>
      </c>
      <c r="D104" s="40">
        <f t="shared" si="11"/>
        <v>326.96989348052875</v>
      </c>
      <c r="E104" s="39">
        <f t="shared" si="10"/>
        <v>287.37259916519236</v>
      </c>
    </row>
    <row r="105" spans="1:5" ht="12.75">
      <c r="A105">
        <f t="shared" si="12"/>
        <v>0.005149999999999997</v>
      </c>
      <c r="B105">
        <f t="shared" si="13"/>
        <v>13.138395264061137</v>
      </c>
      <c r="C105">
        <f t="shared" si="9"/>
        <v>272.20789258967756</v>
      </c>
      <c r="D105" s="40">
        <f t="shared" si="11"/>
        <v>357.63748868402826</v>
      </c>
      <c r="E105" s="39">
        <f t="shared" si="10"/>
        <v>287.37259916519236</v>
      </c>
    </row>
    <row r="106" spans="1:5" ht="12.75">
      <c r="A106">
        <f t="shared" si="12"/>
        <v>0.005199999999999996</v>
      </c>
      <c r="B106">
        <f t="shared" si="13"/>
        <v>13.702290791682223</v>
      </c>
      <c r="C106">
        <f t="shared" si="9"/>
        <v>282.7809364115025</v>
      </c>
      <c r="D106" s="40">
        <f t="shared" si="11"/>
        <v>387.47466210546077</v>
      </c>
      <c r="E106" s="39">
        <f t="shared" si="10"/>
        <v>287.37259916519236</v>
      </c>
    </row>
    <row r="107" spans="1:5" ht="12.75">
      <c r="A107">
        <f t="shared" si="12"/>
        <v>0.005249999999999996</v>
      </c>
      <c r="B107">
        <f t="shared" si="13"/>
        <v>14.22572144229705</v>
      </c>
      <c r="C107">
        <f t="shared" si="9"/>
        <v>292.5188865993088</v>
      </c>
      <c r="D107" s="40">
        <f t="shared" si="11"/>
        <v>416.12921973726475</v>
      </c>
      <c r="E107" s="39">
        <f t="shared" si="10"/>
        <v>287.37259916519236</v>
      </c>
    </row>
    <row r="108" spans="1:5" ht="12.75">
      <c r="A108">
        <f t="shared" si="12"/>
        <v>0.005299999999999996</v>
      </c>
      <c r="B108">
        <f t="shared" si="13"/>
        <v>14.707141448324103</v>
      </c>
      <c r="C108">
        <f t="shared" si="9"/>
        <v>301.39298555609093</v>
      </c>
      <c r="D108" s="40">
        <f t="shared" si="11"/>
        <v>443.26292701061334</v>
      </c>
      <c r="E108" s="39">
        <f t="shared" si="10"/>
        <v>287.37259916519236</v>
      </c>
    </row>
    <row r="109" spans="1:5" ht="12.75">
      <c r="A109">
        <f t="shared" si="12"/>
        <v>0.005349999999999995</v>
      </c>
      <c r="B109">
        <f t="shared" si="13"/>
        <v>15.14512910578494</v>
      </c>
      <c r="C109">
        <f t="shared" si="9"/>
        <v>309.37702676439227</v>
      </c>
      <c r="D109" s="40">
        <f t="shared" si="11"/>
        <v>468.55550127106045</v>
      </c>
      <c r="E109" s="39">
        <f t="shared" si="10"/>
        <v>287.37259916519236</v>
      </c>
    </row>
    <row r="110" spans="1:5" ht="12.75">
      <c r="A110">
        <f t="shared" si="12"/>
        <v>0.005399999999999995</v>
      </c>
      <c r="B110">
        <f t="shared" si="13"/>
        <v>15.538390972804844</v>
      </c>
      <c r="C110">
        <f t="shared" si="9"/>
        <v>316.4474321779998</v>
      </c>
      <c r="D110" s="40">
        <f t="shared" si="11"/>
        <v>491.7083923521906</v>
      </c>
      <c r="E110" s="39">
        <f t="shared" si="10"/>
        <v>287.37259916519236</v>
      </c>
    </row>
    <row r="111" spans="1:5" ht="12.75">
      <c r="A111">
        <f t="shared" si="12"/>
        <v>0.005449999999999995</v>
      </c>
      <c r="B111">
        <f t="shared" si="13"/>
        <v>15.885765689336655</v>
      </c>
      <c r="C111">
        <f t="shared" si="9"/>
        <v>322.58332185137806</v>
      </c>
      <c r="D111" s="40">
        <f t="shared" si="11"/>
        <v>512.4483066218866</v>
      </c>
      <c r="E111" s="39">
        <f t="shared" si="10"/>
        <v>287.37259916519236</v>
      </c>
    </row>
    <row r="112" spans="1:5" ht="12.75">
      <c r="A112">
        <f t="shared" si="12"/>
        <v>0.0054999999999999945</v>
      </c>
      <c r="B112">
        <f t="shared" si="13"/>
        <v>16.186227406827502</v>
      </c>
      <c r="C112">
        <f t="shared" si="9"/>
        <v>327.7665756012136</v>
      </c>
      <c r="D112" s="40">
        <f t="shared" si="11"/>
        <v>530.5304329038362</v>
      </c>
      <c r="E112" s="39">
        <f t="shared" si="10"/>
        <v>287.37259916519236</v>
      </c>
    </row>
    <row r="113" spans="1:5" ht="12.75">
      <c r="A113">
        <f t="shared" si="12"/>
        <v>0.005549999999999994</v>
      </c>
      <c r="B113">
        <f t="shared" si="13"/>
        <v>16.438888817700263</v>
      </c>
      <c r="C113">
        <f t="shared" si="9"/>
        <v>331.9818865179781</v>
      </c>
      <c r="D113" s="40">
        <f t="shared" si="11"/>
        <v>545.7413321959428</v>
      </c>
      <c r="E113" s="39">
        <f t="shared" si="10"/>
        <v>287.37259916519236</v>
      </c>
    </row>
    <row r="114" spans="1:5" ht="12.75">
      <c r="A114">
        <f t="shared" si="12"/>
        <v>0.005599999999999994</v>
      </c>
      <c r="B114">
        <f t="shared" si="13"/>
        <v>16.643003775703157</v>
      </c>
      <c r="C114">
        <f t="shared" si="9"/>
        <v>335.21680616948004</v>
      </c>
      <c r="D114" s="40">
        <f t="shared" si="11"/>
        <v>557.901457075781</v>
      </c>
      <c r="E114" s="39">
        <f t="shared" si="10"/>
        <v>287.37259916519236</v>
      </c>
    </row>
    <row r="115" spans="1:5" ht="12.75">
      <c r="A115">
        <f t="shared" si="12"/>
        <v>0.005649999999999994</v>
      </c>
      <c r="B115">
        <f t="shared" si="13"/>
        <v>16.797969499389165</v>
      </c>
      <c r="C115">
        <f t="shared" si="9"/>
        <v>337.4617813629128</v>
      </c>
      <c r="D115" s="40">
        <f t="shared" si="11"/>
        <v>566.8672710543744</v>
      </c>
      <c r="E115" s="39">
        <f t="shared" si="10"/>
        <v>287.37259916519236</v>
      </c>
    </row>
    <row r="116" spans="1:5" ht="12.75">
      <c r="A116">
        <f t="shared" si="12"/>
        <v>0.005699999999999993</v>
      </c>
      <c r="B116">
        <f t="shared" si="13"/>
        <v>16.903328352218207</v>
      </c>
      <c r="C116">
        <f t="shared" si="9"/>
        <v>338.71018235683647</v>
      </c>
      <c r="D116" s="40">
        <f t="shared" si="11"/>
        <v>572.5329428617314</v>
      </c>
      <c r="E116" s="39">
        <f t="shared" si="10"/>
        <v>287.37259916519236</v>
      </c>
    </row>
    <row r="117" spans="1:5" ht="12.75">
      <c r="A117">
        <f t="shared" si="12"/>
        <v>0.005749999999999993</v>
      </c>
      <c r="B117">
        <f t="shared" si="13"/>
        <v>16.958769194025034</v>
      </c>
      <c r="C117">
        <f t="shared" si="9"/>
        <v>338.9583224397777</v>
      </c>
      <c r="D117" s="40">
        <f t="shared" si="11"/>
        <v>574.8315956650107</v>
      </c>
      <c r="E117" s="39">
        <f t="shared" si="10"/>
        <v>287.37259916519236</v>
      </c>
    </row>
    <row r="118" spans="1:5" ht="12.75">
      <c r="A118">
        <f t="shared" si="12"/>
        <v>0.005799999999999993</v>
      </c>
      <c r="B118">
        <f t="shared" si="13"/>
        <v>16.964128299861827</v>
      </c>
      <c r="C118">
        <f t="shared" si="9"/>
        <v>338.20546881763</v>
      </c>
      <c r="D118" s="40">
        <f t="shared" si="11"/>
        <v>573.7360964737194</v>
      </c>
      <c r="E118" s="39">
        <f t="shared" si="10"/>
        <v>287.37259916519236</v>
      </c>
    </row>
    <row r="119" spans="1:5" ht="12.75">
      <c r="A119">
        <f t="shared" si="12"/>
        <v>0.005849999999999992</v>
      </c>
      <c r="B119">
        <f t="shared" si="13"/>
        <v>16.919389843502017</v>
      </c>
      <c r="C119">
        <f t="shared" si="9"/>
        <v>336.45384477770256</v>
      </c>
      <c r="D119" s="40">
        <f t="shared" si="11"/>
        <v>569.2593764139065</v>
      </c>
      <c r="E119" s="39">
        <f t="shared" si="10"/>
        <v>287.37259916519236</v>
      </c>
    </row>
    <row r="120" spans="1:5" ht="12.75">
      <c r="A120">
        <f t="shared" si="12"/>
        <v>0.005899999999999992</v>
      </c>
      <c r="B120">
        <f t="shared" si="13"/>
        <v>16.82468594417746</v>
      </c>
      <c r="C120">
        <f t="shared" si="9"/>
        <v>333.70862312302626</v>
      </c>
      <c r="D120" s="40">
        <f t="shared" si="11"/>
        <v>561.4542780908794</v>
      </c>
      <c r="E120" s="39">
        <f t="shared" si="10"/>
        <v>287.37259916519236</v>
      </c>
    </row>
    <row r="121" spans="1:5" ht="12.75">
      <c r="A121">
        <f t="shared" si="12"/>
        <v>0.005949999999999992</v>
      </c>
      <c r="B121">
        <f t="shared" si="13"/>
        <v>16.680296276410942</v>
      </c>
      <c r="C121">
        <f t="shared" si="9"/>
        <v>329.97791089630664</v>
      </c>
      <c r="D121" s="40">
        <f t="shared" si="11"/>
        <v>550.4129318421526</v>
      </c>
      <c r="E121" s="39">
        <f t="shared" si="10"/>
        <v>287.37259916519236</v>
      </c>
    </row>
    <row r="122" spans="1:5" ht="12.75">
      <c r="A122">
        <f t="shared" si="12"/>
        <v>0.0059999999999999915</v>
      </c>
      <c r="B122">
        <f t="shared" si="13"/>
        <v>16.486647244096226</v>
      </c>
      <c r="C122">
        <f t="shared" si="9"/>
        <v>325.2727254386361</v>
      </c>
      <c r="D122" s="40">
        <f t="shared" si="11"/>
        <v>536.2656682432558</v>
      </c>
      <c r="E122" s="39">
        <f t="shared" si="10"/>
        <v>287.37259916519236</v>
      </c>
    </row>
    <row r="123" spans="1:5" ht="12.75">
      <c r="A123">
        <f t="shared" si="12"/>
        <v>0.006049999999999991</v>
      </c>
      <c r="B123">
        <f t="shared" si="13"/>
        <v>16.244310721264757</v>
      </c>
      <c r="C123">
        <f t="shared" si="9"/>
        <v>319.6069618536677</v>
      </c>
      <c r="D123" s="40">
        <f t="shared" si="11"/>
        <v>519.1794797030391</v>
      </c>
      <c r="E123" s="39">
        <f t="shared" si="10"/>
        <v>287.37259916519236</v>
      </c>
    </row>
  </sheetData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2007-05-27T12:51:15Z</dcterms:created>
  <dcterms:modified xsi:type="dcterms:W3CDTF">2008-12-09T13:53:03Z</dcterms:modified>
  <cp:category/>
  <cp:version/>
  <cp:contentType/>
  <cp:contentStatus/>
</cp:coreProperties>
</file>