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190" activeTab="0"/>
  </bookViews>
  <sheets>
    <sheet name="graphes" sheetId="1" r:id="rId1"/>
    <sheet name="calculs" sheetId="2" r:id="rId2"/>
    <sheet name="Feuil3" sheetId="3" r:id="rId3"/>
  </sheets>
  <definedNames>
    <definedName name="R">'graphes'!$H$4</definedName>
    <definedName name="SIN">'graphes'!$B$10</definedName>
    <definedName name="Vo">'graphes'!$B$8</definedName>
    <definedName name="vox">'graphes'!$A$8</definedName>
    <definedName name="Wo">'graphes'!$A$9</definedName>
    <definedName name="ww">'graphes'!$B$9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<sst xmlns="http://schemas.openxmlformats.org/spreadsheetml/2006/main" count="16" uniqueCount="16">
  <si>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MOUVEMENT D'UNE PARTICULE CHARGEE DANS UN CHAMP B </t>
  </si>
  <si>
    <t>B(T)=</t>
  </si>
  <si>
    <t>q (C)=</t>
  </si>
  <si>
    <t>m(kg)=</t>
  </si>
  <si>
    <t>téta</t>
  </si>
  <si>
    <t>x</t>
  </si>
  <si>
    <t>y</t>
  </si>
  <si>
    <r>
      <t>vocos</t>
    </r>
    <r>
      <rPr>
        <sz val="10"/>
        <rFont val="Symbol"/>
        <family val="1"/>
      </rPr>
      <t>a</t>
    </r>
  </si>
  <si>
    <t>vox</t>
  </si>
  <si>
    <t>voy</t>
  </si>
  <si>
    <t>z</t>
  </si>
  <si>
    <t>sina</t>
  </si>
  <si>
    <r>
      <t xml:space="preserve"> </t>
    </r>
    <r>
      <rPr>
        <sz val="12"/>
        <rFont val="Symbol"/>
        <family val="1"/>
      </rPr>
      <t>a</t>
    </r>
    <r>
      <rPr>
        <sz val="12"/>
        <rFont val="Arial"/>
        <family val="0"/>
      </rPr>
      <t xml:space="preserve"> (°)=</t>
    </r>
  </si>
  <si>
    <t>R(m)=</t>
  </si>
  <si>
    <t>V(m/s)=</t>
  </si>
  <si>
    <r>
      <t>vosin</t>
    </r>
    <r>
      <rPr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</si>
</sst>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0"/>
      <name val="Symbol"/>
      <family val="1"/>
    </font>
    <font>
      <sz val="8.5"/>
      <name val="Arial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32"/>
      <name val="Arial"/>
      <family val="2"/>
    </font>
    <font>
      <sz val="14"/>
      <name val="Arial"/>
      <family val="0"/>
    </font>
    <font>
      <b/>
      <sz val="14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.75"/>
      <name val="Arial"/>
      <family val="2"/>
    </font>
    <font>
      <b/>
      <sz val="14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 horizontal="right"/>
    </xf>
    <xf numFmtId="11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0" fillId="0" borderId="0" xfId="0" applyFont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10" fillId="0" borderId="0" xfId="0" applyFont="1" applyAlignment="1">
      <alignment/>
    </xf>
    <xf numFmtId="0" fontId="8" fillId="5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11" fontId="6" fillId="6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1" fontId="8" fillId="7" borderId="0" xfId="0" applyNumberFormat="1" applyFont="1" applyFill="1" applyAlignment="1">
      <alignment/>
    </xf>
    <xf numFmtId="0" fontId="0" fillId="8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4"/>
          <c:w val="0.9487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calculs!$C$2:$C$150</c:f>
              <c:numCache>
                <c:ptCount val="149"/>
                <c:pt idx="0">
                  <c:v>0</c:v>
                </c:pt>
                <c:pt idx="1">
                  <c:v>0.0049619585059584225</c:v>
                </c:pt>
                <c:pt idx="2">
                  <c:v>0.00987433876273072</c:v>
                </c:pt>
                <c:pt idx="3">
                  <c:v>0.014688057890608248</c:v>
                </c:pt>
                <c:pt idx="4">
                  <c:v>0.019355018799269236</c:v>
                </c:pt>
                <c:pt idx="5">
                  <c:v>0.023828590758006515</c:v>
                </c:pt>
                <c:pt idx="6">
                  <c:v>0.028064075314574673</c:v>
                </c:pt>
                <c:pt idx="7">
                  <c:v>0.032019152907349524</c:v>
                </c:pt>
                <c:pt idx="8">
                  <c:v>0.03565430570839889</c:v>
                </c:pt>
                <c:pt idx="9">
                  <c:v>0.03893321247255646</c:v>
                </c:pt>
                <c:pt idx="10">
                  <c:v>0.04182311144729723</c:v>
                </c:pt>
                <c:pt idx="11">
                  <c:v>0.04429512771733919</c:v>
                </c:pt>
                <c:pt idx="12">
                  <c:v>0.04632456171325202</c:v>
                </c:pt>
                <c:pt idx="13">
                  <c:v>0.04789113600139024</c:v>
                </c:pt>
                <c:pt idx="14">
                  <c:v>0.048979197889307394</c:v>
                </c:pt>
                <c:pt idx="15">
                  <c:v>0.049577875822284845</c:v>
                </c:pt>
                <c:pt idx="16">
                  <c:v>0.0496811880083129</c:v>
                </c:pt>
                <c:pt idx="17">
                  <c:v>0.04928810218617924</c:v>
                </c:pt>
                <c:pt idx="18">
                  <c:v>0.04840254593948171</c:v>
                </c:pt>
                <c:pt idx="19">
                  <c:v>0.04703336745351136</c:v>
                </c:pt>
                <c:pt idx="20">
                  <c:v>0.04519424710710976</c:v>
                </c:pt>
                <c:pt idx="21">
                  <c:v>0.042903560782845795</c:v>
                </c:pt>
                <c:pt idx="22">
                  <c:v>0.04018419626127128</c:v>
                </c:pt>
                <c:pt idx="23">
                  <c:v>0.03706332453378339</c:v>
                </c:pt>
                <c:pt idx="24">
                  <c:v>0.033572128319060146</c:v>
                </c:pt>
                <c:pt idx="25">
                  <c:v>0.029745490495643036</c:v>
                </c:pt>
                <c:pt idx="26">
                  <c:v>0.02562164556374535</c:v>
                </c:pt>
                <c:pt idx="27">
                  <c:v>0.021241797618764713</c:v>
                </c:pt>
                <c:pt idx="28">
                  <c:v>0.016649708653582125</c:v>
                </c:pt>
                <c:pt idx="29">
                  <c:v>0.011891261303194895</c:v>
                </c:pt>
                <c:pt idx="30">
                  <c:v>0.007014000400594526</c:v>
                </c:pt>
                <c:pt idx="31">
                  <c:v>0.0020666579245116933</c:v>
                </c:pt>
                <c:pt idx="32">
                  <c:v>-0.0029013339144065764</c:v>
                </c:pt>
                <c:pt idx="33">
                  <c:v>-0.007840336583905578</c:v>
                </c:pt>
                <c:pt idx="34">
                  <c:v>-0.012701001201928899</c:v>
                </c:pt>
                <c:pt idx="35">
                  <c:v>-0.017434761614335353</c:v>
                </c:pt>
                <c:pt idx="36">
                  <c:v>-0.02199431965185733</c:v>
                </c:pt>
                <c:pt idx="37">
                  <c:v>-0.026334117717773404</c:v>
                </c:pt>
                <c:pt idx="38">
                  <c:v>-0.03041079398435546</c:v>
                </c:pt>
                <c:pt idx="39">
                  <c:v>-0.03418361564991782</c:v>
                </c:pt>
                <c:pt idx="40">
                  <c:v>-0.037614885927507204</c:v>
                </c:pt>
                <c:pt idx="41">
                  <c:v>-0.04067032069873711</c:v>
                </c:pt>
                <c:pt idx="42">
                  <c:v>-0.04331939106936586</c:v>
                </c:pt>
                <c:pt idx="43">
                  <c:v>-0.045535628403916374</c:v>
                </c:pt>
                <c:pt idx="44">
                  <c:v>-0.04729688879153249</c:v>
                </c:pt>
                <c:pt idx="45">
                  <c:v>-0.04858557430061643</c:v>
                </c:pt>
                <c:pt idx="46">
                  <c:v>-0.04938880881154421</c:v>
                </c:pt>
                <c:pt idx="47">
                  <c:v>-0.049698566670596675</c:v>
                </c:pt>
                <c:pt idx="48">
                  <c:v>-0.049511752879638514</c:v>
                </c:pt>
                <c:pt idx="49">
                  <c:v>-0.04883023402031654</c:v>
                </c:pt>
                <c:pt idx="50">
                  <c:v>-0.04766081960379292</c:v>
                </c:pt>
                <c:pt idx="51">
                  <c:v>-0.04601519403236054</c:v>
                </c:pt>
                <c:pt idx="52">
                  <c:v>-0.043909799852757676</c:v>
                </c:pt>
                <c:pt idx="53">
                  <c:v>-0.04136567346767611</c:v>
                </c:pt>
                <c:pt idx="54">
                  <c:v>-0.03840823494697923</c:v>
                </c:pt>
                <c:pt idx="55">
                  <c:v>-0.035067034038766626</c:v>
                </c:pt>
                <c:pt idx="56">
                  <c:v>-0.03137545491805897</c:v>
                </c:pt>
                <c:pt idx="57">
                  <c:v>-0.027370382623156577</c:v>
                </c:pt>
                <c:pt idx="58">
                  <c:v>-0.023091834512529205</c:v>
                </c:pt>
                <c:pt idx="59">
                  <c:v>-0.018582560424598285</c:v>
                </c:pt>
                <c:pt idx="60">
                  <c:v>-0.01388761553548258</c:v>
                </c:pt>
                <c:pt idx="61">
                  <c:v>-0.009053910182571692</c:v>
                </c:pt>
                <c:pt idx="62">
                  <c:v>-0.004129741151941349</c:v>
                </c:pt>
                <c:pt idx="63">
                  <c:v>0.0008356908871682629</c:v>
                </c:pt>
                <c:pt idx="64">
                  <c:v>0.00579277297917597</c:v>
                </c:pt>
                <c:pt idx="65">
                  <c:v>0.010691975598411913</c:v>
                </c:pt>
                <c:pt idx="66">
                  <c:v>0.015484347531765764</c:v>
                </c:pt>
                <c:pt idx="67">
                  <c:v>0.020122004983026992</c:v>
                </c:pt>
                <c:pt idx="68">
                  <c:v>0.024558610011948333</c:v>
                </c:pt>
                <c:pt idx="69">
                  <c:v>0.028749833527627444</c:v>
                </c:pt>
                <c:pt idx="70">
                  <c:v>0.03265379821012996</c:v>
                </c:pt>
                <c:pt idx="71">
                  <c:v>0.036231496934827453</c:v>
                </c:pt>
                <c:pt idx="72">
                  <c:v>0.03944718251869273</c:v>
                </c:pt>
                <c:pt idx="73">
                  <c:v>0.04226872489433613</c:v>
                </c:pt>
                <c:pt idx="74">
                  <c:v>0.044667932143018126</c:v>
                </c:pt>
                <c:pt idx="75">
                  <c:v>0.046620832178982365</c:v>
                </c:pt>
                <c:pt idx="76">
                  <c:v>0.04810791227061243</c:v>
                </c:pt>
                <c:pt idx="77">
                  <c:v>0.04911431400519606</c:v>
                </c:pt>
                <c:pt idx="78">
                  <c:v>0.04962998174927349</c:v>
                </c:pt>
                <c:pt idx="79">
                  <c:v>0.04964976312120298</c:v>
                </c:pt>
                <c:pt idx="80">
                  <c:v>0.04917346047205507</c:v>
                </c:pt>
                <c:pt idx="81">
                  <c:v>0.048205832860455336</c:v>
                </c:pt>
                <c:pt idx="82">
                  <c:v>0.046756548501643694</c:v>
                </c:pt>
                <c:pt idx="83">
                  <c:v>0.04484008816586369</c:v>
                </c:pt>
                <c:pt idx="84">
                  <c:v>0.04247560049129288</c:v>
                </c:pt>
                <c:pt idx="85">
                  <c:v>0.03968671065717985</c:v>
                </c:pt>
                <c:pt idx="86">
                  <c:v>0.03650128432886266</c:v>
                </c:pt>
                <c:pt idx="87">
                  <c:v>0.0329511492332519</c:v>
                </c:pt>
                <c:pt idx="88">
                  <c:v>0.029071777146704277</c:v>
                </c:pt>
                <c:pt idx="89">
                  <c:v>0.024901929472758644</c:v>
                </c:pt>
                <c:pt idx="90">
                  <c:v>0.020483269951004694</c:v>
                </c:pt>
                <c:pt idx="91">
                  <c:v>0.015859948366769145</c:v>
                </c:pt>
                <c:pt idx="92">
                  <c:v>0.011078159421054749</c:v>
                </c:pt>
                <c:pt idx="93">
                  <c:v>0.006185681168357811</c:v>
                </c:pt>
                <c:pt idx="94">
                  <c:v>0.0012313976341409858</c:v>
                </c:pt>
                <c:pt idx="95">
                  <c:v>-0.0037351896181902367</c:v>
                </c:pt>
                <c:pt idx="96">
                  <c:v>-0.008664456090546033</c:v>
                </c:pt>
                <c:pt idx="97">
                  <c:v>-0.013507150181733492</c:v>
                </c:pt>
                <c:pt idx="98">
                  <c:v>-0.0182148852931753</c:v>
                </c:pt>
                <c:pt idx="99">
                  <c:v>-0.02274062329180826</c:v>
                </c:pt>
                <c:pt idx="100">
                  <c:v>-0.027039144499560127</c:v>
                </c:pt>
                <c:pt idx="101">
                  <c:v>-0.03106749951342522</c:v>
                </c:pt>
                <c:pt idx="102">
                  <c:v>-0.034785438341702155</c:v>
                </c:pt>
                <c:pt idx="103">
                  <c:v>-0.038155812568605944</c:v>
                </c:pt>
                <c:pt idx="104">
                  <c:v>-0.041144946528958976</c:v>
                </c:pt>
                <c:pt idx="105">
                  <c:v>-0.043722973784305716</c:v>
                </c:pt>
                <c:pt idx="106">
                  <c:v>-0.04586413553849326</c:v>
                </c:pt>
                <c:pt idx="107">
                  <c:v>-0.04754703801104772</c:v>
                </c:pt>
                <c:pt idx="108">
                  <c:v>-0.04875486619675694</c:v>
                </c:pt>
                <c:pt idx="109">
                  <c:v>-0.04947555187564424</c:v>
                </c:pt>
                <c:pt idx="110">
                  <c:v>-0.04970189419463318</c:v>
                </c:pt>
                <c:pt idx="111">
                  <c:v>-0.049431631616091244</c:v>
                </c:pt>
                <c:pt idx="112">
                  <c:v>-0.0486674645143663</c:v>
                </c:pt>
                <c:pt idx="113">
                  <c:v>-0.04741702819453872</c:v>
                </c:pt>
                <c:pt idx="114">
                  <c:v>-0.04569281660297692</c:v>
                </c:pt>
                <c:pt idx="115">
                  <c:v>-0.043512057491955226</c:v>
                </c:pt>
                <c:pt idx="116">
                  <c:v>-0.040896540285647834</c:v>
                </c:pt>
                <c:pt idx="117">
                  <c:v>-0.03787239836740513</c:v>
                </c:pt>
                <c:pt idx="118">
                  <c:v>-0.03446984796362579</c:v>
                </c:pt>
                <c:pt idx="119">
                  <c:v>-0.03072288623321073</c:v>
                </c:pt>
                <c:pt idx="120">
                  <c:v>-0.0266689515791894</c:v>
                </c:pt>
                <c:pt idx="121">
                  <c:v>-0.022348549576572146</c:v>
                </c:pt>
                <c:pt idx="122">
                  <c:v>-0.01780484825403409</c:v>
                </c:pt>
                <c:pt idx="123">
                  <c:v>-0.013083246773242064</c:v>
                </c:pt>
                <c:pt idx="124">
                  <c:v>-0.008230921815438198</c:v>
                </c:pt>
                <c:pt idx="125">
                  <c:v>-0.003296356207635491</c:v>
                </c:pt>
                <c:pt idx="126">
                  <c:v>0.0016711455017634177</c:v>
                </c:pt>
                <c:pt idx="127">
                  <c:v>0.006621949677715965</c:v>
                </c:pt>
                <c:pt idx="128">
                  <c:v>0.011506589521414316</c:v>
                </c:pt>
                <c:pt idx="129">
                  <c:v>0.01627625932618749</c:v>
                </c:pt>
                <c:pt idx="130">
                  <c:v>0.02088330212798942</c:v>
                </c:pt>
                <c:pt idx="131">
                  <c:v>0.025281685878030376</c:v>
                </c:pt>
                <c:pt idx="132">
                  <c:v>0.029427463379792317</c:v>
                </c:pt>
                <c:pt idx="133">
                  <c:v>0.03327921139488947</c:v>
                </c:pt>
                <c:pt idx="134">
                  <c:v>0.036798444530373606</c:v>
                </c:pt>
                <c:pt idx="135">
                  <c:v>0.03994999977205878</c:v>
                </c:pt>
                <c:pt idx="136">
                  <c:v>0.04270238782173573</c:v>
                </c:pt>
                <c:pt idx="137">
                  <c:v>0.04502810772783061</c:v>
                </c:pt>
                <c:pt idx="138">
                  <c:v>0.04690392166582251</c:v>
                </c:pt>
                <c:pt idx="139">
                  <c:v>0.04831108712290466</c:v>
                </c:pt>
                <c:pt idx="140">
                  <c:v>0.04923554416697695</c:v>
                </c:pt>
                <c:pt idx="141">
                  <c:v>0.04966805592883989</c:v>
                </c:pt>
                <c:pt idx="142">
                  <c:v>0.049604300893938316</c:v>
                </c:pt>
                <c:pt idx="143">
                  <c:v>0.049044916081506365</c:v>
                </c:pt>
                <c:pt idx="144">
                  <c:v>0.047995490679681806</c:v>
                </c:pt>
                <c:pt idx="145">
                  <c:v>0.046466510200185766</c:v>
                </c:pt>
                <c:pt idx="146">
                  <c:v>0.044473251710555606</c:v>
                </c:pt>
                <c:pt idx="147">
                  <c:v>0.04203563119073606</c:v>
                </c:pt>
                <c:pt idx="148">
                  <c:v>0.03917800453919096</c:v>
                </c:pt>
              </c:numCache>
            </c:numRef>
          </c:yVal>
          <c:smooth val="0"/>
        </c:ser>
        <c:ser>
          <c:idx val="1"/>
          <c:order val="1"/>
          <c:tx>
            <c:v>vitesse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calculs!$D$2:$D$11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calculs!$E$2:$E$11</c:f>
              <c:numCache>
                <c:ptCount val="10"/>
                <c:pt idx="0">
                  <c:v>2.4E-05</c:v>
                </c:pt>
                <c:pt idx="1">
                  <c:v>4.8E-05</c:v>
                </c:pt>
                <c:pt idx="2">
                  <c:v>7.2E-05</c:v>
                </c:pt>
                <c:pt idx="3">
                  <c:v>5.76E-14</c:v>
                </c:pt>
                <c:pt idx="4">
                  <c:v>0.00012</c:v>
                </c:pt>
                <c:pt idx="5">
                  <c:v>0.000144</c:v>
                </c:pt>
                <c:pt idx="6">
                  <c:v>0.000168</c:v>
                </c:pt>
                <c:pt idx="7">
                  <c:v>0.000192</c:v>
                </c:pt>
                <c:pt idx="8">
                  <c:v>0.000216</c:v>
                </c:pt>
                <c:pt idx="9">
                  <c:v>0.00024</c:v>
                </c:pt>
              </c:numCache>
            </c:numRef>
          </c:yVal>
          <c:smooth val="1"/>
        </c:ser>
        <c:axId val="37168367"/>
        <c:axId val="66079848"/>
      </c:scatterChart>
      <c:valAx>
        <c:axId val="37168367"/>
        <c:scaling>
          <c:orientation val="minMax"/>
          <c:max val="0.2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1535"/>
              <c:y val="0.1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079848"/>
        <c:crosses val="autoZero"/>
        <c:crossBetween val="midCat"/>
        <c:dispUnits/>
      </c:valAx>
      <c:valAx>
        <c:axId val="66079848"/>
        <c:scaling>
          <c:orientation val="minMax"/>
          <c:max val="0.12"/>
          <c:min val="-0.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716836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Z(m)</a:t>
            </a:r>
          </a:p>
        </c:rich>
      </c:tx>
      <c:layout>
        <c:manualLayout>
          <c:xMode val="factor"/>
          <c:yMode val="factor"/>
          <c:x val="-0.02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94875"/>
          <c:h val="0.88975"/>
        </c:manualLayout>
      </c:layout>
      <c:scatterChart>
        <c:scatterStyle val="lineMarker"/>
        <c:varyColors val="0"/>
        <c:ser>
          <c:idx val="1"/>
          <c:order val="0"/>
          <c:tx>
            <c:v>trajectoire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calculs!$B$2:$B$150</c:f>
              <c:numCache>
                <c:ptCount val="149"/>
                <c:pt idx="0">
                  <c:v>0</c:v>
                </c:pt>
                <c:pt idx="1">
                  <c:v>0.0002483048805266928</c:v>
                </c:pt>
                <c:pt idx="2">
                  <c:v>0.0009907385418192406</c:v>
                </c:pt>
                <c:pt idx="3">
                  <c:v>0.002219882832149941</c:v>
                </c:pt>
                <c:pt idx="4">
                  <c:v>0.003923456548070889</c:v>
                </c:pt>
                <c:pt idx="5">
                  <c:v>0.00608443814413921</c:v>
                </c:pt>
                <c:pt idx="6">
                  <c:v>0.008681235806572535</c:v>
                </c:pt>
                <c:pt idx="7">
                  <c:v>0.011687903191515006</c:v>
                </c:pt>
                <c:pt idx="8">
                  <c:v>0.01507439867232838</c:v>
                </c:pt>
                <c:pt idx="9">
                  <c:v>0.018806885505594947</c:v>
                </c:pt>
                <c:pt idx="10">
                  <c:v>0.022848069916672813</c:v>
                </c:pt>
                <c:pt idx="11">
                  <c:v>0.02715757372676445</c:v>
                </c:pt>
                <c:pt idx="12">
                  <c:v>0.03169233779833199</c:v>
                </c:pt>
                <c:pt idx="13">
                  <c:v>0.03640705226776604</c:v>
                </c:pt>
                <c:pt idx="14">
                  <c:v>0.041254609266565406</c:v>
                </c:pt>
                <c:pt idx="15">
                  <c:v>0.04618657360758739</c:v>
                </c:pt>
                <c:pt idx="16">
                  <c:v>0.05115366673342716</c:v>
                </c:pt>
                <c:pt idx="17">
                  <c:v>0.056106259091474014</c:v>
                </c:pt>
                <c:pt idx="18">
                  <c:v>0.06099486601599571</c:v>
                </c:pt>
                <c:pt idx="19">
                  <c:v>0.06577064216256107</c:v>
                </c:pt>
                <c:pt idx="20">
                  <c:v>0.07038586955457525</c:v>
                </c:pt>
                <c:pt idx="21">
                  <c:v>0.07479443436552864</c:v>
                </c:pt>
                <c:pt idx="22">
                  <c:v>0.07895228767310798</c:v>
                </c:pt>
                <c:pt idx="23">
                  <c:v>0.08281788558146748</c:v>
                </c:pt>
                <c:pt idx="24">
                  <c:v>0.08635260431410359</c:v>
                </c:pt>
                <c:pt idx="25">
                  <c:v>0.0895211261298625</c:v>
                </c:pt>
                <c:pt idx="26">
                  <c:v>0.09229179220613519</c:v>
                </c:pt>
                <c:pt idx="27">
                  <c:v>0.094636918963348</c:v>
                </c:pt>
                <c:pt idx="28">
                  <c:v>0.09653307467013868</c:v>
                </c:pt>
                <c:pt idx="29">
                  <c:v>0.09796131356547073</c:v>
                </c:pt>
                <c:pt idx="30">
                  <c:v>0.098907365158415</c:v>
                </c:pt>
                <c:pt idx="31">
                  <c:v>0.09936177681417788</c:v>
                </c:pt>
                <c:pt idx="32">
                  <c:v>0.09932000820170349</c:v>
                </c:pt>
                <c:pt idx="33">
                  <c:v>0.09878247665916083</c:v>
                </c:pt>
                <c:pt idx="34">
                  <c:v>0.09775455302403867</c:v>
                </c:pt>
                <c:pt idx="35">
                  <c:v>0.09624650796951274</c:v>
                </c:pt>
                <c:pt idx="36">
                  <c:v>0.09427340938327453</c:v>
                </c:pt>
                <c:pt idx="37">
                  <c:v>0.09185497181417797</c:v>
                </c:pt>
                <c:pt idx="38">
                  <c:v>0.08901535949098434</c:v>
                </c:pt>
                <c:pt idx="39">
                  <c:v>0.08578294488137593</c:v>
                </c:pt>
                <c:pt idx="40">
                  <c:v>0.08219002520363777</c:v>
                </c:pt>
                <c:pt idx="41">
                  <c:v>0.07827249972352847</c:v>
                </c:pt>
                <c:pt idx="42">
                  <c:v>0.07406951106068353</c:v>
                </c:pt>
                <c:pt idx="43">
                  <c:v>0.06962305408849874</c:v>
                </c:pt>
                <c:pt idx="44">
                  <c:v>0.0649775563352369</c:v>
                </c:pt>
                <c:pt idx="45">
                  <c:v>0.06017943407885125</c:v>
                </c:pt>
                <c:pt idx="46">
                  <c:v>0.05527662857087921</c:v>
                </c:pt>
                <c:pt idx="47">
                  <c:v>0.05031812702330442</c:v>
                </c:pt>
                <c:pt idx="48">
                  <c:v>0.045353473144527555</c:v>
                </c:pt>
                <c:pt idx="49">
                  <c:v>0.040432272115008966</c:v>
                </c:pt>
                <c:pt idx="50">
                  <c:v>0.03560369494870282</c:v>
                </c:pt>
                <c:pt idx="51">
                  <c:v>0.030915987192539456</c:v>
                </c:pt>
                <c:pt idx="52">
                  <c:v>0.026415986872868277</c:v>
                </c:pt>
                <c:pt idx="53">
                  <c:v>0.022148656505381108</c:v>
                </c:pt>
                <c:pt idx="54">
                  <c:v>0.018156633844517996</c:v>
                </c:pt>
                <c:pt idx="55">
                  <c:v>0.014479805861119044</c:v>
                </c:pt>
                <c:pt idx="56">
                  <c:v>0.011154910204996638</c:v>
                </c:pt>
                <c:pt idx="57">
                  <c:v>0.008215168134482358</c:v>
                </c:pt>
                <c:pt idx="58">
                  <c:v>0.005689952580595265</c:v>
                </c:pt>
                <c:pt idx="59">
                  <c:v>0.0036044946624245048</c:v>
                </c:pt>
                <c:pt idx="60">
                  <c:v>0.0019796315861277153</c:v>
                </c:pt>
                <c:pt idx="61">
                  <c:v>0.0008315984464549221</c:v>
                </c:pt>
                <c:pt idx="62">
                  <c:v>0.00017186601104844356</c:v>
                </c:pt>
                <c:pt idx="63">
                  <c:v>7.026108324303485E-06</c:v>
                </c:pt>
                <c:pt idx="64">
                  <c:v>0.00033872576410169306</c:v>
                </c:pt>
                <c:pt idx="65">
                  <c:v>0.001163650745065422</c:v>
                </c:pt>
                <c:pt idx="66">
                  <c:v>0.0024735586734896385</c:v>
                </c:pt>
                <c:pt idx="67">
                  <c:v>0.004255361382351524</c:v>
                </c:pt>
                <c:pt idx="68">
                  <c:v>0.0064912556879698005</c:v>
                </c:pt>
                <c:pt idx="69">
                  <c:v>0.009158901273531113</c:v>
                </c:pt>
                <c:pt idx="70">
                  <c:v>0.012231643906150936</c:v>
                </c:pt>
                <c:pt idx="71">
                  <c:v>0.015678781757157804</c:v>
                </c:pt>
                <c:pt idx="72">
                  <c:v>0.01946587216461672</c:v>
                </c:pt>
                <c:pt idx="73">
                  <c:v>0.02355507577302203</c:v>
                </c:pt>
                <c:pt idx="74">
                  <c:v>0.02790553461162953</c:v>
                </c:pt>
                <c:pt idx="75">
                  <c:v>0.03247378033379435</c:v>
                </c:pt>
                <c:pt idx="76">
                  <c:v>0.03721416853832189</c:v>
                </c:pt>
                <c:pt idx="77">
                  <c:v>0.04207933483323653</c:v>
                </c:pt>
                <c:pt idx="78">
                  <c:v>0.04702066808512963</c:v>
                </c:pt>
                <c:pt idx="79">
                  <c:v>0.051988796125535884</c:v>
                </c:pt>
                <c:pt idx="80">
                  <c:v>0.05693407906132036</c:v>
                </c:pt>
                <c:pt idx="81">
                  <c:v>0.06180710526008187</c:v>
                </c:pt>
                <c:pt idx="82">
                  <c:v>0.06655918505485071</c:v>
                </c:pt>
                <c:pt idx="83">
                  <c:v>0.07114283723514628</c:v>
                </c:pt>
                <c:pt idx="84">
                  <c:v>0.07551226346353704</c:v>
                </c:pt>
                <c:pt idx="85">
                  <c:v>0.07962380587748918</c:v>
                </c:pt>
                <c:pt idx="86">
                  <c:v>0.08343638330429771</c:v>
                </c:pt>
                <c:pt idx="87">
                  <c:v>0.08691190173058452</c:v>
                </c:pt>
                <c:pt idx="88">
                  <c:v>0.09001563492508778</c:v>
                </c:pt>
                <c:pt idx="89">
                  <c:v>0.09271657141168582</c:v>
                </c:pt>
                <c:pt idx="90">
                  <c:v>0.09498772432581545</c:v>
                </c:pt>
                <c:pt idx="91">
                  <c:v>0.09680640105830203</c:v>
                </c:pt>
                <c:pt idx="92">
                  <c:v>0.09815442999240914</c:v>
                </c:pt>
                <c:pt idx="93">
                  <c:v>0.09901834206862631</c:v>
                </c:pt>
                <c:pt idx="94">
                  <c:v>0.09938950536305935</c:v>
                </c:pt>
                <c:pt idx="95">
                  <c:v>0.09926421133476053</c:v>
                </c:pt>
                <c:pt idx="96">
                  <c:v>0.09864371188024396</c:v>
                </c:pt>
                <c:pt idx="97">
                  <c:v>0.09753420682494927</c:v>
                </c:pt>
                <c:pt idx="98">
                  <c:v>0.0959467819766354</c:v>
                </c:pt>
                <c:pt idx="99">
                  <c:v>0.0938972983596538</c:v>
                </c:pt>
                <c:pt idx="100">
                  <c:v>0.09140623373683611</c:v>
                </c:pt>
                <c:pt idx="101">
                  <c:v>0.08849847800245705</c:v>
                </c:pt>
                <c:pt idx="102">
                  <c:v>0.0852030844906383</c:v>
                </c:pt>
                <c:pt idx="103">
                  <c:v>0.08155297968403769</c:v>
                </c:pt>
                <c:pt idx="104">
                  <c:v>0.0775846342233185</c:v>
                </c:pt>
                <c:pt idx="105">
                  <c:v>0.07333769850456365</c:v>
                </c:pt>
                <c:pt idx="106">
                  <c:v>0.06885460650562465</c:v>
                </c:pt>
                <c:pt idx="107">
                  <c:v>0.0641801517998417</c:v>
                </c:pt>
                <c:pt idx="108">
                  <c:v>0.059361039993465675</c:v>
                </c:pt>
                <c:pt idx="109">
                  <c:v>0.054445422058679346</c:v>
                </c:pt>
                <c:pt idx="110">
                  <c:v>0.049482413224999806</c:v>
                </c:pt>
                <c:pt idx="111">
                  <c:v>0.04452160223614061</c:v>
                </c:pt>
                <c:pt idx="112">
                  <c:v>0.039612555875676324</c:v>
                </c:pt>
                <c:pt idx="113">
                  <c:v>0.03480432371212573</c:v>
                </c:pt>
                <c:pt idx="114">
                  <c:v>0.030144948011876796</c:v>
                </c:pt>
                <c:pt idx="115">
                  <c:v>0.02568098371674156</c:v>
                </c:pt>
                <c:pt idx="116">
                  <c:v>0.021457033282366613</c:v>
                </c:pt>
                <c:pt idx="117">
                  <c:v>0.017515301025239842</c:v>
                </c:pt>
                <c:pt idx="118">
                  <c:v>0.01389517143111102</c:v>
                </c:pt>
                <c:pt idx="119">
                  <c:v>0.010632815638228923</c:v>
                </c:pt>
                <c:pt idx="120">
                  <c:v>0.007760830027284584</c:v>
                </c:pt>
                <c:pt idx="121">
                  <c:v>0.005307910529150341</c:v>
                </c:pt>
                <c:pt idx="122">
                  <c:v>0.0032985659046241545</c:v>
                </c:pt>
                <c:pt idx="123">
                  <c:v>0.001752872860993281</c:v>
                </c:pt>
                <c:pt idx="124">
                  <c:v>0.0006862754522114772</c:v>
                </c:pt>
                <c:pt idx="125">
                  <c:v>0.00010943076701706693</c:v>
                </c:pt>
                <c:pt idx="126">
                  <c:v>2.8102446825013153E-05</c:v>
                </c:pt>
                <c:pt idx="127">
                  <c:v>0.0004431030973271032</c:v>
                </c:pt>
                <c:pt idx="128">
                  <c:v>0.0013502861692045016</c:v>
                </c:pt>
                <c:pt idx="129">
                  <c:v>0.0027405873890778637</c:v>
                </c:pt>
                <c:pt idx="130">
                  <c:v>0.00460011532673069</c:v>
                </c:pt>
                <c:pt idx="131">
                  <c:v>0.006910290193688169</c:v>
                </c:pt>
                <c:pt idx="132">
                  <c:v>0.009648029486321947</c:v>
                </c:pt>
                <c:pt idx="133">
                  <c:v>0.012785978618596315</c:v>
                </c:pt>
                <c:pt idx="134">
                  <c:v>0.016292784240049665</c:v>
                </c:pt>
                <c:pt idx="135">
                  <c:v>0.020133407508108252</c:v>
                </c:pt>
                <c:pt idx="136">
                  <c:v>0.024269474184618906</c:v>
                </c:pt>
                <c:pt idx="137">
                  <c:v>0.028659658058551793</c:v>
                </c:pt>
                <c:pt idx="138">
                  <c:v>0.03326009386384043</c:v>
                </c:pt>
                <c:pt idx="139">
                  <c:v>0.038024815566620254</c:v>
                </c:pt>
                <c:pt idx="140">
                  <c:v>0.042906215642644706</c:v>
                </c:pt>
                <c:pt idx="141">
                  <c:v>0.04785552075593046</c:v>
                </c:pt>
                <c:pt idx="142">
                  <c:v>0.05282327908580833</c:v>
                </c:pt>
                <c:pt idx="143">
                  <c:v>0.05775985443316877</c:v>
                </c:pt>
                <c:pt idx="144">
                  <c:v>0.0626159221689558</c:v>
                </c:pt>
                <c:pt idx="145">
                  <c:v>0.067342962069556</c:v>
                </c:pt>
                <c:pt idx="146">
                  <c:v>0.07189374311483424</c:v>
                </c:pt>
                <c:pt idx="147">
                  <c:v>0.0762227954048743</c:v>
                </c:pt>
                <c:pt idx="148">
                  <c:v>0.08028686448018853</c:v>
                </c:pt>
              </c:numCache>
            </c:numRef>
          </c:xVal>
          <c:yVal>
            <c:numRef>
              <c:f>calculs!$H$2:$H$150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yVal>
          <c:smooth val="0"/>
        </c:ser>
        <c:axId val="57847721"/>
        <c:axId val="50867442"/>
      </c:scatterChart>
      <c:valAx>
        <c:axId val="57847721"/>
        <c:scaling>
          <c:orientation val="minMax"/>
          <c:max val="0.2"/>
          <c:min val="-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867442"/>
        <c:crosses val="autoZero"/>
        <c:crossBetween val="midCat"/>
        <c:dispUnits/>
      </c:valAx>
      <c:valAx>
        <c:axId val="50867442"/>
        <c:scaling>
          <c:orientation val="minMax"/>
          <c:max val="0.12"/>
          <c:min val="-0.1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crossAx val="5784772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0.41825</cdr:x>
      <cdr:y>0.42125</cdr:y>
    </cdr:from>
    <cdr:to>
      <cdr:x>0.4835</cdr:x>
      <cdr:y>0.5135</cdr:y>
    </cdr:to>
    <cdr:sp>
      <cdr:nvSpPr>
        <cdr:cNvPr id="1" name="Oval 15"/>
        <cdr:cNvSpPr>
          <a:spLocks/>
        </cdr:cNvSpPr>
      </cdr:nvSpPr>
      <cdr:spPr>
        <a:xfrm>
          <a:off x="2105025" y="1409700"/>
          <a:ext cx="333375" cy="3143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0.42125</cdr:y>
    </cdr:from>
    <cdr:to>
      <cdr:x>0.49075</cdr:x>
      <cdr:y>0.546</cdr:y>
    </cdr:to>
    <cdr:sp>
      <cdr:nvSpPr>
        <cdr:cNvPr id="2" name="TextBox 16"/>
        <cdr:cNvSpPr txBox="1">
          <a:spLocks noChangeArrowheads="1"/>
        </cdr:cNvSpPr>
      </cdr:nvSpPr>
      <cdr:spPr>
        <a:xfrm>
          <a:off x="2133600" y="1409700"/>
          <a:ext cx="3429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
</a:t>
          </a:r>
        </a:p>
      </cdr:txBody>
    </cdr:sp>
  </cdr:relSizeAnchor>
  <cdr:relSizeAnchor xmlns:cdr="http://schemas.openxmlformats.org/drawingml/2006/chartDrawing">
    <cdr:from>
      <cdr:x>0.687</cdr:x>
      <cdr:y>0.08575</cdr:y>
    </cdr:from>
    <cdr:to>
      <cdr:x>0.92525</cdr:x>
      <cdr:y>0.12925</cdr:y>
    </cdr:to>
    <cdr:sp>
      <cdr:nvSpPr>
        <cdr:cNvPr id="3" name="TextBox 18"/>
        <cdr:cNvSpPr txBox="1">
          <a:spLocks noChangeArrowheads="1"/>
        </cdr:cNvSpPr>
      </cdr:nvSpPr>
      <cdr:spPr>
        <a:xfrm>
          <a:off x="3467100" y="285750"/>
          <a:ext cx="1200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trajectoire</a:t>
          </a:r>
        </a:p>
      </cdr:txBody>
    </cdr:sp>
  </cdr:relSizeAnchor>
  <cdr:relSizeAnchor xmlns:cdr="http://schemas.openxmlformats.org/drawingml/2006/chartDrawing">
    <cdr:from>
      <cdr:x>0.983</cdr:x>
      <cdr:y>0</cdr:y>
    </cdr:from>
    <cdr:to>
      <cdr:x>0.998</cdr:x>
      <cdr:y>0.0425</cdr:y>
    </cdr:to>
    <cdr:sp>
      <cdr:nvSpPr>
        <cdr:cNvPr id="4" name="TextBox 19"/>
        <cdr:cNvSpPr txBox="1">
          <a:spLocks noChangeArrowheads="1"/>
        </cdr:cNvSpPr>
      </cdr:nvSpPr>
      <cdr:spPr>
        <a:xfrm>
          <a:off x="4953000" y="0"/>
          <a:ext cx="76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14</xdr:col>
      <xdr:colOff>514350</xdr:colOff>
      <xdr:row>18</xdr:row>
      <xdr:rowOff>76200</xdr:rowOff>
    </xdr:to>
    <xdr:graphicFrame>
      <xdr:nvGraphicFramePr>
        <xdr:cNvPr id="1" name="Chart 8"/>
        <xdr:cNvGraphicFramePr/>
      </xdr:nvGraphicFramePr>
      <xdr:xfrm>
        <a:off x="6267450" y="28575"/>
        <a:ext cx="5048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18</xdr:row>
      <xdr:rowOff>142875</xdr:rowOff>
    </xdr:from>
    <xdr:to>
      <xdr:col>14</xdr:col>
      <xdr:colOff>514350</xdr:colOff>
      <xdr:row>40</xdr:row>
      <xdr:rowOff>47625</xdr:rowOff>
    </xdr:to>
    <xdr:graphicFrame>
      <xdr:nvGraphicFramePr>
        <xdr:cNvPr id="2" name="Chart 9"/>
        <xdr:cNvGraphicFramePr/>
      </xdr:nvGraphicFramePr>
      <xdr:xfrm>
        <a:off x="6276975" y="3457575"/>
        <a:ext cx="50387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15</xdr:col>
      <xdr:colOff>257175</xdr:colOff>
      <xdr:row>7</xdr:row>
      <xdr:rowOff>76200</xdr:rowOff>
    </xdr:from>
    <xdr:ext cx="95250" cy="247650"/>
    <xdr:sp>
      <xdr:nvSpPr>
        <xdr:cNvPr id="3" name="TextBox 14"/>
        <xdr:cNvSpPr txBox="1">
          <a:spLocks noChangeArrowheads="1"/>
        </xdr:cNvSpPr>
      </xdr:nvSpPr>
      <xdr:spPr>
        <a:xfrm>
          <a:off x="11820525" y="16097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295275</xdr:colOff>
      <xdr:row>0</xdr:row>
      <xdr:rowOff>152400</xdr:rowOff>
    </xdr:from>
    <xdr:to>
      <xdr:col>12</xdr:col>
      <xdr:colOff>76200</xdr:colOff>
      <xdr:row>2</xdr:row>
      <xdr:rowOff>47625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8810625" y="152400"/>
          <a:ext cx="5429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m)</a:t>
          </a:r>
        </a:p>
      </xdr:txBody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28</xdr:col>
      <xdr:colOff>228600</xdr:colOff>
      <xdr:row>34</xdr:row>
      <xdr:rowOff>19050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49350" y="457200"/>
          <a:ext cx="7848600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7</xdr:col>
      <xdr:colOff>666750</xdr:colOff>
      <xdr:row>40</xdr:row>
      <xdr:rowOff>76200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76450"/>
          <a:ext cx="61341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352425</xdr:colOff>
      <xdr:row>28</xdr:row>
      <xdr:rowOff>66675</xdr:rowOff>
    </xdr:from>
    <xdr:ext cx="504825" cy="266700"/>
    <xdr:sp>
      <xdr:nvSpPr>
        <xdr:cNvPr id="7" name="TextBox 21"/>
        <xdr:cNvSpPr txBox="1">
          <a:spLocks noChangeArrowheads="1"/>
        </xdr:cNvSpPr>
      </xdr:nvSpPr>
      <xdr:spPr>
        <a:xfrm>
          <a:off x="10391775" y="50006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Y(m)</a:t>
          </a:r>
        </a:p>
      </xdr:txBody>
    </xdr:sp>
    <xdr:clientData/>
  </xdr:oneCellAnchor>
  <xdr:oneCellAnchor>
    <xdr:from>
      <xdr:col>13</xdr:col>
      <xdr:colOff>114300</xdr:colOff>
      <xdr:row>7</xdr:row>
      <xdr:rowOff>28575</xdr:rowOff>
    </xdr:from>
    <xdr:ext cx="104775" cy="200025"/>
    <xdr:sp>
      <xdr:nvSpPr>
        <xdr:cNvPr id="8" name="TextBox 27"/>
        <xdr:cNvSpPr txBox="1">
          <a:spLocks noChangeArrowheads="1"/>
        </xdr:cNvSpPr>
      </xdr:nvSpPr>
      <xdr:spPr>
        <a:xfrm>
          <a:off x="10153650" y="1562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152400</xdr:colOff>
      <xdr:row>21</xdr:row>
      <xdr:rowOff>114300</xdr:rowOff>
    </xdr:from>
    <xdr:to>
      <xdr:col>11</xdr:col>
      <xdr:colOff>152400</xdr:colOff>
      <xdr:row>30</xdr:row>
      <xdr:rowOff>47625</xdr:rowOff>
    </xdr:to>
    <xdr:sp>
      <xdr:nvSpPr>
        <xdr:cNvPr id="9" name="Line 29"/>
        <xdr:cNvSpPr>
          <a:spLocks/>
        </xdr:cNvSpPr>
      </xdr:nvSpPr>
      <xdr:spPr>
        <a:xfrm flipV="1">
          <a:off x="8667750" y="3914775"/>
          <a:ext cx="0" cy="1390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24</xdr:row>
      <xdr:rowOff>28575</xdr:rowOff>
    </xdr:from>
    <xdr:to>
      <xdr:col>12</xdr:col>
      <xdr:colOff>9525</xdr:colOff>
      <xdr:row>25</xdr:row>
      <xdr:rowOff>85725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9077325" y="4314825"/>
          <a:ext cx="209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5" zoomScaleNormal="75" workbookViewId="0" topLeftCell="A1">
      <selection activeCell="D3" sqref="D3"/>
    </sheetView>
  </sheetViews>
  <sheetFormatPr defaultColWidth="11.421875" defaultRowHeight="12.75"/>
  <cols>
    <col min="2" max="2" width="13.421875" style="0" bestFit="1" customWidth="1"/>
  </cols>
  <sheetData>
    <row r="1" spans="1:8" ht="18">
      <c r="A1" s="10" t="s">
        <v>0</v>
      </c>
      <c r="B1" s="10"/>
      <c r="C1" s="10"/>
      <c r="D1" s="10"/>
      <c r="E1" s="10"/>
      <c r="F1" s="11"/>
      <c r="G1" s="11"/>
      <c r="H1" s="12"/>
    </row>
    <row r="2" spans="1:8" ht="18">
      <c r="A2" s="4" t="s">
        <v>14</v>
      </c>
      <c r="B2" s="5">
        <f>10^$E$2*($H$2+10)</f>
        <v>400000</v>
      </c>
      <c r="C2" s="9"/>
      <c r="D2" s="9"/>
      <c r="E2" s="13">
        <v>4</v>
      </c>
      <c r="F2" s="9"/>
      <c r="G2" s="9"/>
      <c r="H2">
        <v>30</v>
      </c>
    </row>
    <row r="3" spans="1:7" ht="18">
      <c r="A3" s="6" t="s">
        <v>2</v>
      </c>
      <c r="B3" s="3">
        <f>$E$3*1.6*10^-19-2*1.6*10^-19</f>
        <v>3.2000000000000003E-19</v>
      </c>
      <c r="C3" s="9"/>
      <c r="D3" s="9"/>
      <c r="E3" s="13">
        <v>4</v>
      </c>
      <c r="F3" s="9"/>
      <c r="G3" s="9"/>
    </row>
    <row r="4" spans="1:8" ht="18">
      <c r="A4" s="7" t="s">
        <v>1</v>
      </c>
      <c r="B4" s="8">
        <f>0.001+$E$4*0.0005</f>
        <v>0.042</v>
      </c>
      <c r="C4" s="9"/>
      <c r="D4" s="9"/>
      <c r="E4" s="13">
        <v>82</v>
      </c>
      <c r="F4" s="9"/>
      <c r="G4" s="18" t="s">
        <v>13</v>
      </c>
      <c r="H4" s="19">
        <f>B6*B2*COS(B5*3.14/180)/(B3*B4)</f>
        <v>0.04970238095238095</v>
      </c>
    </row>
    <row r="5" spans="1:7" ht="18">
      <c r="A5" s="14" t="s">
        <v>12</v>
      </c>
      <c r="B5" s="17">
        <f>E5*1-90</f>
        <v>0</v>
      </c>
      <c r="C5" s="9"/>
      <c r="D5" s="9"/>
      <c r="E5" s="13">
        <v>90</v>
      </c>
      <c r="F5" s="9"/>
      <c r="G5" s="9"/>
    </row>
    <row r="6" spans="1:7" ht="18">
      <c r="A6" s="15" t="s">
        <v>3</v>
      </c>
      <c r="B6" s="16">
        <v>1.67E-27</v>
      </c>
      <c r="C6" s="9"/>
      <c r="D6" s="9"/>
      <c r="E6" s="9"/>
      <c r="F6" s="9"/>
      <c r="G6" s="9"/>
    </row>
    <row r="8" spans="1:2" ht="12.75">
      <c r="A8" s="1" t="s">
        <v>8</v>
      </c>
      <c r="B8" s="2">
        <f>$B$2*COS(B5*3.14/180)</f>
        <v>400000</v>
      </c>
    </row>
    <row r="9" spans="1:2" ht="12.75">
      <c r="A9" s="1" t="s">
        <v>9</v>
      </c>
      <c r="B9" s="2">
        <f>$B$2*SIN($B$5*3.14/180)</f>
        <v>0</v>
      </c>
    </row>
    <row r="10" spans="1:2" ht="12.75">
      <c r="A10" s="1" t="s">
        <v>11</v>
      </c>
      <c r="B10" s="2">
        <f>SIN($B$5*3.14/180)</f>
        <v>0</v>
      </c>
    </row>
    <row r="16" ht="12.75">
      <c r="J16" s="20"/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32">
      <selection activeCell="H3" sqref="H3:H150"/>
    </sheetView>
  </sheetViews>
  <sheetFormatPr defaultColWidth="11.421875" defaultRowHeight="12.75"/>
  <sheetData>
    <row r="1" spans="1:8" ht="12.75">
      <c r="A1" t="s">
        <v>4</v>
      </c>
      <c r="B1" t="s">
        <v>5</v>
      </c>
      <c r="C1" t="s">
        <v>6</v>
      </c>
      <c r="E1" t="s">
        <v>7</v>
      </c>
      <c r="G1" t="s">
        <v>15</v>
      </c>
      <c r="H1" t="s">
        <v>10</v>
      </c>
    </row>
    <row r="2" spans="1:8" ht="12.75">
      <c r="A2">
        <v>0</v>
      </c>
      <c r="B2">
        <f aca="true" t="shared" si="0" ref="B2:B33">R*(1-COS(A2))</f>
        <v>0</v>
      </c>
      <c r="C2">
        <f aca="true" t="shared" si="1" ref="C2:C33">R*SIN(A2)</f>
        <v>0</v>
      </c>
      <c r="D2">
        <v>0</v>
      </c>
      <c r="E2" s="2">
        <f>0.1*Vo*0.06/10^8</f>
        <v>2.4E-05</v>
      </c>
      <c r="F2">
        <v>0</v>
      </c>
      <c r="G2" s="2">
        <f>0.1*ww*0.06/10^8</f>
        <v>0</v>
      </c>
      <c r="H2">
        <f>A2*R*SIN</f>
        <v>0</v>
      </c>
    </row>
    <row r="3" spans="1:8" ht="12.75">
      <c r="A3">
        <f>A2+0.1</f>
        <v>0.1</v>
      </c>
      <c r="B3">
        <f t="shared" si="0"/>
        <v>0.0002483048805266928</v>
      </c>
      <c r="C3">
        <f t="shared" si="1"/>
        <v>0.0049619585059584225</v>
      </c>
      <c r="D3">
        <v>0</v>
      </c>
      <c r="E3" s="2">
        <f>0.2*Vo*0.06/10^8</f>
        <v>4.8E-05</v>
      </c>
      <c r="F3">
        <v>0</v>
      </c>
      <c r="G3" s="2">
        <f>0.2*ww*0.06/10^8</f>
        <v>0</v>
      </c>
      <c r="H3">
        <f aca="true" t="shared" si="2" ref="H3:H34">A3*ABS(R)*SIN</f>
        <v>0</v>
      </c>
    </row>
    <row r="4" spans="1:8" ht="12.75">
      <c r="A4">
        <f aca="true" t="shared" si="3" ref="A4:A50">A3+0.1</f>
        <v>0.2</v>
      </c>
      <c r="B4">
        <f t="shared" si="0"/>
        <v>0.0009907385418192406</v>
      </c>
      <c r="C4">
        <f t="shared" si="1"/>
        <v>0.00987433876273072</v>
      </c>
      <c r="D4">
        <v>0</v>
      </c>
      <c r="E4" s="2">
        <f>0.3*Vo*0.06/10^8</f>
        <v>7.2E-05</v>
      </c>
      <c r="F4">
        <v>0</v>
      </c>
      <c r="G4" s="2">
        <f>0.3*ww*0.06/10^8</f>
        <v>0</v>
      </c>
      <c r="H4">
        <f t="shared" si="2"/>
        <v>0</v>
      </c>
    </row>
    <row r="5" spans="1:8" ht="12.75">
      <c r="A5">
        <f t="shared" si="3"/>
        <v>0.30000000000000004</v>
      </c>
      <c r="B5">
        <f t="shared" si="0"/>
        <v>0.002219882832149941</v>
      </c>
      <c r="C5">
        <f t="shared" si="1"/>
        <v>0.014688057890608248</v>
      </c>
      <c r="D5">
        <v>0</v>
      </c>
      <c r="E5" s="2">
        <f>0.4*$E$11*0.06/10^8</f>
        <v>5.76E-14</v>
      </c>
      <c r="F5">
        <v>0</v>
      </c>
      <c r="G5" s="2">
        <f>0.4*ww*0.06/10^8</f>
        <v>0</v>
      </c>
      <c r="H5">
        <f t="shared" si="2"/>
        <v>0</v>
      </c>
    </row>
    <row r="6" spans="1:8" ht="12.75">
      <c r="A6">
        <f t="shared" si="3"/>
        <v>0.4</v>
      </c>
      <c r="B6">
        <f t="shared" si="0"/>
        <v>0.003923456548070889</v>
      </c>
      <c r="C6">
        <f t="shared" si="1"/>
        <v>0.019355018799269236</v>
      </c>
      <c r="D6">
        <v>0</v>
      </c>
      <c r="E6" s="2">
        <f>0.5*Vo*0.06/10^8</f>
        <v>0.00012</v>
      </c>
      <c r="F6">
        <v>0</v>
      </c>
      <c r="G6" s="2">
        <f>0.5*ww*0.06/10^8</f>
        <v>0</v>
      </c>
      <c r="H6">
        <f t="shared" si="2"/>
        <v>0</v>
      </c>
    </row>
    <row r="7" spans="1:8" ht="12.75">
      <c r="A7">
        <f t="shared" si="3"/>
        <v>0.5</v>
      </c>
      <c r="B7">
        <f t="shared" si="0"/>
        <v>0.00608443814413921</v>
      </c>
      <c r="C7">
        <f t="shared" si="1"/>
        <v>0.023828590758006515</v>
      </c>
      <c r="D7">
        <v>0</v>
      </c>
      <c r="E7" s="2">
        <f>0.6*Vo*0.06/10^8</f>
        <v>0.000144</v>
      </c>
      <c r="F7">
        <v>0</v>
      </c>
      <c r="G7" s="2">
        <f>0.6*ww*0.06/10^8</f>
        <v>0</v>
      </c>
      <c r="H7">
        <f t="shared" si="2"/>
        <v>0</v>
      </c>
    </row>
    <row r="8" spans="1:8" ht="12.75">
      <c r="A8">
        <f t="shared" si="3"/>
        <v>0.6</v>
      </c>
      <c r="B8">
        <f t="shared" si="0"/>
        <v>0.008681235806572535</v>
      </c>
      <c r="C8">
        <f t="shared" si="1"/>
        <v>0.028064075314574673</v>
      </c>
      <c r="D8">
        <v>0</v>
      </c>
      <c r="E8" s="2">
        <f>0.7*Vo*0.06/10^8</f>
        <v>0.000168</v>
      </c>
      <c r="F8">
        <v>0</v>
      </c>
      <c r="G8" s="2">
        <f>0.7*ww*0.06/10^8</f>
        <v>0</v>
      </c>
      <c r="H8">
        <f t="shared" si="2"/>
        <v>0</v>
      </c>
    </row>
    <row r="9" spans="1:8" ht="12.75">
      <c r="A9">
        <f t="shared" si="3"/>
        <v>0.7</v>
      </c>
      <c r="B9">
        <f t="shared" si="0"/>
        <v>0.011687903191515006</v>
      </c>
      <c r="C9">
        <f t="shared" si="1"/>
        <v>0.032019152907349524</v>
      </c>
      <c r="D9">
        <v>0</v>
      </c>
      <c r="E9" s="2">
        <f>0.8*Vo*0.06/10^8</f>
        <v>0.000192</v>
      </c>
      <c r="F9">
        <v>0</v>
      </c>
      <c r="G9" s="2">
        <f>0.8*ww*0.06/10^8</f>
        <v>0</v>
      </c>
      <c r="H9">
        <f t="shared" si="2"/>
        <v>0</v>
      </c>
    </row>
    <row r="10" spans="1:8" ht="12.75">
      <c r="A10">
        <f t="shared" si="3"/>
        <v>0.7999999999999999</v>
      </c>
      <c r="B10">
        <f t="shared" si="0"/>
        <v>0.01507439867232838</v>
      </c>
      <c r="C10">
        <f t="shared" si="1"/>
        <v>0.03565430570839889</v>
      </c>
      <c r="D10">
        <v>0</v>
      </c>
      <c r="E10" s="2">
        <f>0.9*Vo*0.06/10^8</f>
        <v>0.000216</v>
      </c>
      <c r="F10">
        <v>0</v>
      </c>
      <c r="G10" s="2">
        <f>0.9*ww*0.06/10^8</f>
        <v>0</v>
      </c>
      <c r="H10">
        <f t="shared" si="2"/>
        <v>0</v>
      </c>
    </row>
    <row r="11" spans="1:8" ht="12.75">
      <c r="A11">
        <f t="shared" si="3"/>
        <v>0.8999999999999999</v>
      </c>
      <c r="B11">
        <f t="shared" si="0"/>
        <v>0.018806885505594947</v>
      </c>
      <c r="C11">
        <f t="shared" si="1"/>
        <v>0.03893321247255646</v>
      </c>
      <c r="D11">
        <v>0</v>
      </c>
      <c r="E11" s="2">
        <f>1*Vo*0.06/10^8</f>
        <v>0.00024</v>
      </c>
      <c r="F11">
        <v>0</v>
      </c>
      <c r="G11" s="2">
        <f>1*ww*0.06/10^8</f>
        <v>0</v>
      </c>
      <c r="H11">
        <f t="shared" si="2"/>
        <v>0</v>
      </c>
    </row>
    <row r="12" spans="1:8" ht="12.75">
      <c r="A12">
        <f t="shared" si="3"/>
        <v>0.9999999999999999</v>
      </c>
      <c r="B12">
        <f t="shared" si="0"/>
        <v>0.022848069916672813</v>
      </c>
      <c r="C12">
        <f t="shared" si="1"/>
        <v>0.04182311144729723</v>
      </c>
      <c r="E12" s="2"/>
      <c r="H12">
        <f t="shared" si="2"/>
        <v>0</v>
      </c>
    </row>
    <row r="13" spans="1:8" ht="12.75">
      <c r="A13">
        <f t="shared" si="3"/>
        <v>1.0999999999999999</v>
      </c>
      <c r="B13">
        <f t="shared" si="0"/>
        <v>0.02715757372676445</v>
      </c>
      <c r="C13">
        <f t="shared" si="1"/>
        <v>0.04429512771733919</v>
      </c>
      <c r="H13">
        <f t="shared" si="2"/>
        <v>0</v>
      </c>
    </row>
    <row r="14" spans="1:8" ht="12.75">
      <c r="A14">
        <f t="shared" si="3"/>
        <v>1.2</v>
      </c>
      <c r="B14">
        <f t="shared" si="0"/>
        <v>0.03169233779833199</v>
      </c>
      <c r="C14">
        <f t="shared" si="1"/>
        <v>0.04632456171325202</v>
      </c>
      <c r="H14">
        <f t="shared" si="2"/>
        <v>0</v>
      </c>
    </row>
    <row r="15" spans="1:8" ht="12.75">
      <c r="A15">
        <f t="shared" si="3"/>
        <v>1.3</v>
      </c>
      <c r="B15">
        <f t="shared" si="0"/>
        <v>0.03640705226776604</v>
      </c>
      <c r="C15">
        <f t="shared" si="1"/>
        <v>0.04789113600139024</v>
      </c>
      <c r="H15">
        <f t="shared" si="2"/>
        <v>0</v>
      </c>
    </row>
    <row r="16" spans="1:8" ht="12.75">
      <c r="A16">
        <f t="shared" si="3"/>
        <v>1.4000000000000001</v>
      </c>
      <c r="B16">
        <f t="shared" si="0"/>
        <v>0.041254609266565406</v>
      </c>
      <c r="C16">
        <f t="shared" si="1"/>
        <v>0.048979197889307394</v>
      </c>
      <c r="H16">
        <f t="shared" si="2"/>
        <v>0</v>
      </c>
    </row>
    <row r="17" spans="1:8" ht="12.75">
      <c r="A17">
        <f t="shared" si="3"/>
        <v>1.5000000000000002</v>
      </c>
      <c r="B17">
        <f t="shared" si="0"/>
        <v>0.04618657360758739</v>
      </c>
      <c r="C17">
        <f t="shared" si="1"/>
        <v>0.049577875822284845</v>
      </c>
      <c r="H17">
        <f t="shared" si="2"/>
        <v>0</v>
      </c>
    </row>
    <row r="18" spans="1:8" ht="12.75">
      <c r="A18">
        <f t="shared" si="3"/>
        <v>1.6000000000000003</v>
      </c>
      <c r="B18">
        <f t="shared" si="0"/>
        <v>0.05115366673342716</v>
      </c>
      <c r="C18">
        <f t="shared" si="1"/>
        <v>0.0496811880083129</v>
      </c>
      <c r="H18">
        <f t="shared" si="2"/>
        <v>0</v>
      </c>
    </row>
    <row r="19" spans="1:8" ht="12.75">
      <c r="A19">
        <f t="shared" si="3"/>
        <v>1.7000000000000004</v>
      </c>
      <c r="B19">
        <f t="shared" si="0"/>
        <v>0.056106259091474014</v>
      </c>
      <c r="C19">
        <f t="shared" si="1"/>
        <v>0.04928810218617924</v>
      </c>
      <c r="H19">
        <f t="shared" si="2"/>
        <v>0</v>
      </c>
    </row>
    <row r="20" spans="1:8" ht="12.75">
      <c r="A20">
        <f t="shared" si="3"/>
        <v>1.8000000000000005</v>
      </c>
      <c r="B20">
        <f t="shared" si="0"/>
        <v>0.06099486601599571</v>
      </c>
      <c r="C20">
        <f t="shared" si="1"/>
        <v>0.04840254593948171</v>
      </c>
      <c r="H20">
        <f t="shared" si="2"/>
        <v>0</v>
      </c>
    </row>
    <row r="21" spans="1:8" ht="12.75">
      <c r="A21">
        <f t="shared" si="3"/>
        <v>1.9000000000000006</v>
      </c>
      <c r="B21">
        <f t="shared" si="0"/>
        <v>0.06577064216256107</v>
      </c>
      <c r="C21">
        <f t="shared" si="1"/>
        <v>0.04703336745351136</v>
      </c>
      <c r="H21">
        <f t="shared" si="2"/>
        <v>0</v>
      </c>
    </row>
    <row r="22" spans="1:8" ht="12.75">
      <c r="A22">
        <f t="shared" si="3"/>
        <v>2.0000000000000004</v>
      </c>
      <c r="B22">
        <f t="shared" si="0"/>
        <v>0.07038586955457525</v>
      </c>
      <c r="C22">
        <f t="shared" si="1"/>
        <v>0.04519424710710976</v>
      </c>
      <c r="H22">
        <f t="shared" si="2"/>
        <v>0</v>
      </c>
    </row>
    <row r="23" spans="1:8" ht="12.75">
      <c r="A23">
        <f t="shared" si="3"/>
        <v>2.1000000000000005</v>
      </c>
      <c r="B23">
        <f t="shared" si="0"/>
        <v>0.07479443436552864</v>
      </c>
      <c r="C23">
        <f t="shared" si="1"/>
        <v>0.042903560782845795</v>
      </c>
      <c r="H23">
        <f t="shared" si="2"/>
        <v>0</v>
      </c>
    </row>
    <row r="24" spans="1:8" ht="12.75">
      <c r="A24">
        <f t="shared" si="3"/>
        <v>2.2000000000000006</v>
      </c>
      <c r="B24">
        <f t="shared" si="0"/>
        <v>0.07895228767310798</v>
      </c>
      <c r="C24">
        <f t="shared" si="1"/>
        <v>0.04018419626127128</v>
      </c>
      <c r="H24">
        <f t="shared" si="2"/>
        <v>0</v>
      </c>
    </row>
    <row r="25" spans="1:8" ht="12.75">
      <c r="A25">
        <f t="shared" si="3"/>
        <v>2.3000000000000007</v>
      </c>
      <c r="B25">
        <f t="shared" si="0"/>
        <v>0.08281788558146748</v>
      </c>
      <c r="C25">
        <f t="shared" si="1"/>
        <v>0.03706332453378339</v>
      </c>
      <c r="H25">
        <f t="shared" si="2"/>
        <v>0</v>
      </c>
    </row>
    <row r="26" spans="1:8" ht="12.75">
      <c r="A26">
        <f t="shared" si="3"/>
        <v>2.400000000000001</v>
      </c>
      <c r="B26">
        <f t="shared" si="0"/>
        <v>0.08635260431410359</v>
      </c>
      <c r="C26">
        <f t="shared" si="1"/>
        <v>0.033572128319060146</v>
      </c>
      <c r="H26">
        <f t="shared" si="2"/>
        <v>0</v>
      </c>
    </row>
    <row r="27" spans="1:8" ht="12.75">
      <c r="A27">
        <f t="shared" si="3"/>
        <v>2.500000000000001</v>
      </c>
      <c r="B27">
        <f t="shared" si="0"/>
        <v>0.0895211261298625</v>
      </c>
      <c r="C27">
        <f t="shared" si="1"/>
        <v>0.029745490495643036</v>
      </c>
      <c r="H27">
        <f t="shared" si="2"/>
        <v>0</v>
      </c>
    </row>
    <row r="28" spans="1:8" ht="12.75">
      <c r="A28">
        <f t="shared" si="3"/>
        <v>2.600000000000001</v>
      </c>
      <c r="B28">
        <f t="shared" si="0"/>
        <v>0.09229179220613519</v>
      </c>
      <c r="C28">
        <f t="shared" si="1"/>
        <v>0.02562164556374535</v>
      </c>
      <c r="H28">
        <f t="shared" si="2"/>
        <v>0</v>
      </c>
    </row>
    <row r="29" spans="1:8" ht="12.75">
      <c r="A29">
        <f t="shared" si="3"/>
        <v>2.700000000000001</v>
      </c>
      <c r="B29">
        <f t="shared" si="0"/>
        <v>0.094636918963348</v>
      </c>
      <c r="C29">
        <f t="shared" si="1"/>
        <v>0.021241797618764713</v>
      </c>
      <c r="H29">
        <f t="shared" si="2"/>
        <v>0</v>
      </c>
    </row>
    <row r="30" spans="1:8" ht="12.75">
      <c r="A30">
        <f t="shared" si="3"/>
        <v>2.800000000000001</v>
      </c>
      <c r="B30">
        <f t="shared" si="0"/>
        <v>0.09653307467013868</v>
      </c>
      <c r="C30">
        <f t="shared" si="1"/>
        <v>0.016649708653582125</v>
      </c>
      <c r="H30">
        <f t="shared" si="2"/>
        <v>0</v>
      </c>
    </row>
    <row r="31" spans="1:8" ht="12.75">
      <c r="A31">
        <f t="shared" si="3"/>
        <v>2.9000000000000012</v>
      </c>
      <c r="B31">
        <f t="shared" si="0"/>
        <v>0.09796131356547073</v>
      </c>
      <c r="C31">
        <f t="shared" si="1"/>
        <v>0.011891261303194895</v>
      </c>
      <c r="H31">
        <f t="shared" si="2"/>
        <v>0</v>
      </c>
    </row>
    <row r="32" spans="1:8" ht="12.75">
      <c r="A32">
        <f t="shared" si="3"/>
        <v>3.0000000000000013</v>
      </c>
      <c r="B32">
        <f t="shared" si="0"/>
        <v>0.098907365158415</v>
      </c>
      <c r="C32">
        <f t="shared" si="1"/>
        <v>0.007014000400594526</v>
      </c>
      <c r="H32">
        <f t="shared" si="2"/>
        <v>0</v>
      </c>
    </row>
    <row r="33" spans="1:8" ht="12.75">
      <c r="A33">
        <f t="shared" si="3"/>
        <v>3.1000000000000014</v>
      </c>
      <c r="B33">
        <f t="shared" si="0"/>
        <v>0.09936177681417788</v>
      </c>
      <c r="C33">
        <f t="shared" si="1"/>
        <v>0.0020666579245116933</v>
      </c>
      <c r="H33">
        <f t="shared" si="2"/>
        <v>0</v>
      </c>
    </row>
    <row r="34" spans="1:8" ht="12.75">
      <c r="A34">
        <f t="shared" si="3"/>
        <v>3.2000000000000015</v>
      </c>
      <c r="B34">
        <f aca="true" t="shared" si="4" ref="B34:B65">R*(1-COS(A34))</f>
        <v>0.09932000820170349</v>
      </c>
      <c r="C34">
        <f aca="true" t="shared" si="5" ref="C34:C97">R*SIN(A34)</f>
        <v>-0.0029013339144065764</v>
      </c>
      <c r="H34">
        <f t="shared" si="2"/>
        <v>0</v>
      </c>
    </row>
    <row r="35" spans="1:8" ht="12.75">
      <c r="A35">
        <f t="shared" si="3"/>
        <v>3.3000000000000016</v>
      </c>
      <c r="B35">
        <f t="shared" si="4"/>
        <v>0.09878247665916083</v>
      </c>
      <c r="C35">
        <f t="shared" si="5"/>
        <v>-0.007840336583905578</v>
      </c>
      <c r="H35">
        <f aca="true" t="shared" si="6" ref="H35:H66">A35*ABS(R)*SIN</f>
        <v>0</v>
      </c>
    </row>
    <row r="36" spans="1:8" ht="12.75">
      <c r="A36">
        <f t="shared" si="3"/>
        <v>3.4000000000000017</v>
      </c>
      <c r="B36">
        <f t="shared" si="4"/>
        <v>0.09775455302403867</v>
      </c>
      <c r="C36">
        <f t="shared" si="5"/>
        <v>-0.012701001201928899</v>
      </c>
      <c r="H36">
        <f t="shared" si="6"/>
        <v>0</v>
      </c>
    </row>
    <row r="37" spans="1:8" ht="12.75">
      <c r="A37">
        <f t="shared" si="3"/>
        <v>3.5000000000000018</v>
      </c>
      <c r="B37">
        <f t="shared" si="4"/>
        <v>0.09624650796951274</v>
      </c>
      <c r="C37">
        <f t="shared" si="5"/>
        <v>-0.017434761614335353</v>
      </c>
      <c r="H37">
        <f t="shared" si="6"/>
        <v>0</v>
      </c>
    </row>
    <row r="38" spans="1:8" ht="12.75">
      <c r="A38">
        <f t="shared" si="3"/>
        <v>3.600000000000002</v>
      </c>
      <c r="B38">
        <f t="shared" si="4"/>
        <v>0.09427340938327453</v>
      </c>
      <c r="C38">
        <f t="shared" si="5"/>
        <v>-0.02199431965185733</v>
      </c>
      <c r="H38">
        <f t="shared" si="6"/>
        <v>0</v>
      </c>
    </row>
    <row r="39" spans="1:8" ht="12.75">
      <c r="A39">
        <f t="shared" si="3"/>
        <v>3.700000000000002</v>
      </c>
      <c r="B39">
        <f t="shared" si="4"/>
        <v>0.09185497181417797</v>
      </c>
      <c r="C39">
        <f t="shared" si="5"/>
        <v>-0.026334117717773404</v>
      </c>
      <c r="H39">
        <f t="shared" si="6"/>
        <v>0</v>
      </c>
    </row>
    <row r="40" spans="1:8" ht="12.75">
      <c r="A40">
        <f t="shared" si="3"/>
        <v>3.800000000000002</v>
      </c>
      <c r="B40">
        <f t="shared" si="4"/>
        <v>0.08901535949098434</v>
      </c>
      <c r="C40">
        <f t="shared" si="5"/>
        <v>-0.03041079398435546</v>
      </c>
      <c r="H40">
        <f t="shared" si="6"/>
        <v>0</v>
      </c>
    </row>
    <row r="41" spans="1:8" ht="12.75">
      <c r="A41">
        <f t="shared" si="3"/>
        <v>3.900000000000002</v>
      </c>
      <c r="B41">
        <f t="shared" si="4"/>
        <v>0.08578294488137593</v>
      </c>
      <c r="C41">
        <f t="shared" si="5"/>
        <v>-0.03418361564991782</v>
      </c>
      <c r="H41">
        <f t="shared" si="6"/>
        <v>0</v>
      </c>
    </row>
    <row r="42" spans="1:8" ht="12.75">
      <c r="A42">
        <f t="shared" si="3"/>
        <v>4.000000000000002</v>
      </c>
      <c r="B42">
        <f t="shared" si="4"/>
        <v>0.08219002520363777</v>
      </c>
      <c r="C42">
        <f t="shared" si="5"/>
        <v>-0.037614885927507204</v>
      </c>
      <c r="H42">
        <f t="shared" si="6"/>
        <v>0</v>
      </c>
    </row>
    <row r="43" spans="1:8" ht="12.75">
      <c r="A43">
        <f t="shared" si="3"/>
        <v>4.100000000000001</v>
      </c>
      <c r="B43">
        <f t="shared" si="4"/>
        <v>0.07827249972352847</v>
      </c>
      <c r="C43">
        <f t="shared" si="5"/>
        <v>-0.04067032069873711</v>
      </c>
      <c r="H43">
        <f t="shared" si="6"/>
        <v>0</v>
      </c>
    </row>
    <row r="44" spans="1:8" ht="12.75">
      <c r="A44">
        <f t="shared" si="3"/>
        <v>4.200000000000001</v>
      </c>
      <c r="B44">
        <f t="shared" si="4"/>
        <v>0.07406951106068353</v>
      </c>
      <c r="C44">
        <f t="shared" si="5"/>
        <v>-0.04331939106936586</v>
      </c>
      <c r="H44">
        <f t="shared" si="6"/>
        <v>0</v>
      </c>
    </row>
    <row r="45" spans="1:8" ht="12.75">
      <c r="A45">
        <f t="shared" si="3"/>
        <v>4.300000000000001</v>
      </c>
      <c r="B45">
        <f t="shared" si="4"/>
        <v>0.06962305408849874</v>
      </c>
      <c r="C45">
        <f t="shared" si="5"/>
        <v>-0.045535628403916374</v>
      </c>
      <c r="H45">
        <f t="shared" si="6"/>
        <v>0</v>
      </c>
    </row>
    <row r="46" spans="1:8" ht="12.75">
      <c r="A46">
        <f t="shared" si="3"/>
        <v>4.4</v>
      </c>
      <c r="B46">
        <f t="shared" si="4"/>
        <v>0.0649775563352369</v>
      </c>
      <c r="C46">
        <f t="shared" si="5"/>
        <v>-0.04729688879153249</v>
      </c>
      <c r="H46">
        <f t="shared" si="6"/>
        <v>0</v>
      </c>
    </row>
    <row r="47" spans="1:8" ht="12.75">
      <c r="A47">
        <f t="shared" si="3"/>
        <v>4.5</v>
      </c>
      <c r="B47">
        <f t="shared" si="4"/>
        <v>0.06017943407885125</v>
      </c>
      <c r="C47">
        <f t="shared" si="5"/>
        <v>-0.04858557430061643</v>
      </c>
      <c r="H47">
        <f t="shared" si="6"/>
        <v>0</v>
      </c>
    </row>
    <row r="48" spans="1:8" ht="12.75">
      <c r="A48">
        <f t="shared" si="3"/>
        <v>4.6</v>
      </c>
      <c r="B48">
        <f t="shared" si="4"/>
        <v>0.05527662857087921</v>
      </c>
      <c r="C48">
        <f t="shared" si="5"/>
        <v>-0.04938880881154421</v>
      </c>
      <c r="H48">
        <f t="shared" si="6"/>
        <v>0</v>
      </c>
    </row>
    <row r="49" spans="1:8" ht="12.75">
      <c r="A49">
        <f t="shared" si="3"/>
        <v>4.699999999999999</v>
      </c>
      <c r="B49">
        <f t="shared" si="4"/>
        <v>0.05031812702330442</v>
      </c>
      <c r="C49">
        <f t="shared" si="5"/>
        <v>-0.049698566670596675</v>
      </c>
      <c r="H49">
        <f t="shared" si="6"/>
        <v>0</v>
      </c>
    </row>
    <row r="50" spans="1:8" ht="12.75">
      <c r="A50">
        <f t="shared" si="3"/>
        <v>4.799999999999999</v>
      </c>
      <c r="B50">
        <f t="shared" si="4"/>
        <v>0.045353473144527555</v>
      </c>
      <c r="C50">
        <f t="shared" si="5"/>
        <v>-0.049511752879638514</v>
      </c>
      <c r="H50">
        <f t="shared" si="6"/>
        <v>0</v>
      </c>
    </row>
    <row r="51" spans="1:8" ht="12.75">
      <c r="A51">
        <f aca="true" t="shared" si="7" ref="A51:A114">A50+0.1</f>
        <v>4.899999999999999</v>
      </c>
      <c r="B51">
        <f t="shared" si="4"/>
        <v>0.040432272115008966</v>
      </c>
      <c r="C51">
        <f t="shared" si="5"/>
        <v>-0.04883023402031654</v>
      </c>
      <c r="H51">
        <f t="shared" si="6"/>
        <v>0</v>
      </c>
    </row>
    <row r="52" spans="1:8" ht="12.75">
      <c r="A52">
        <f t="shared" si="7"/>
        <v>4.999999999999998</v>
      </c>
      <c r="B52">
        <f t="shared" si="4"/>
        <v>0.03560369494870282</v>
      </c>
      <c r="C52">
        <f t="shared" si="5"/>
        <v>-0.04766081960379292</v>
      </c>
      <c r="H52">
        <f t="shared" si="6"/>
        <v>0</v>
      </c>
    </row>
    <row r="53" spans="1:8" ht="12.75">
      <c r="A53">
        <f t="shared" si="7"/>
        <v>5.099999999999998</v>
      </c>
      <c r="B53">
        <f t="shared" si="4"/>
        <v>0.030915987192539456</v>
      </c>
      <c r="C53">
        <f t="shared" si="5"/>
        <v>-0.04601519403236054</v>
      </c>
      <c r="H53">
        <f t="shared" si="6"/>
        <v>0</v>
      </c>
    </row>
    <row r="54" spans="1:8" ht="12.75">
      <c r="A54">
        <f t="shared" si="7"/>
        <v>5.1999999999999975</v>
      </c>
      <c r="B54">
        <f t="shared" si="4"/>
        <v>0.026415986872868277</v>
      </c>
      <c r="C54">
        <f t="shared" si="5"/>
        <v>-0.043909799852757676</v>
      </c>
      <c r="H54">
        <f t="shared" si="6"/>
        <v>0</v>
      </c>
    </row>
    <row r="55" spans="1:8" ht="12.75">
      <c r="A55">
        <f t="shared" si="7"/>
        <v>5.299999999999997</v>
      </c>
      <c r="B55">
        <f t="shared" si="4"/>
        <v>0.022148656505381108</v>
      </c>
      <c r="C55">
        <f t="shared" si="5"/>
        <v>-0.04136567346767611</v>
      </c>
      <c r="H55">
        <f t="shared" si="6"/>
        <v>0</v>
      </c>
    </row>
    <row r="56" spans="1:8" ht="12.75">
      <c r="A56">
        <f t="shared" si="7"/>
        <v>5.399999999999997</v>
      </c>
      <c r="B56">
        <f t="shared" si="4"/>
        <v>0.018156633844517996</v>
      </c>
      <c r="C56">
        <f t="shared" si="5"/>
        <v>-0.03840823494697923</v>
      </c>
      <c r="H56">
        <f t="shared" si="6"/>
        <v>0</v>
      </c>
    </row>
    <row r="57" spans="1:8" ht="12.75">
      <c r="A57">
        <f t="shared" si="7"/>
        <v>5.4999999999999964</v>
      </c>
      <c r="B57">
        <f t="shared" si="4"/>
        <v>0.014479805861119044</v>
      </c>
      <c r="C57">
        <f t="shared" si="5"/>
        <v>-0.035067034038766626</v>
      </c>
      <c r="H57">
        <f t="shared" si="6"/>
        <v>0</v>
      </c>
    </row>
    <row r="58" spans="1:8" ht="12.75">
      <c r="A58">
        <f t="shared" si="7"/>
        <v>5.599999999999996</v>
      </c>
      <c r="B58">
        <f t="shared" si="4"/>
        <v>0.011154910204996638</v>
      </c>
      <c r="C58">
        <f t="shared" si="5"/>
        <v>-0.03137545491805897</v>
      </c>
      <c r="H58">
        <f t="shared" si="6"/>
        <v>0</v>
      </c>
    </row>
    <row r="59" spans="1:8" ht="12.75">
      <c r="A59">
        <f t="shared" si="7"/>
        <v>5.699999999999996</v>
      </c>
      <c r="B59">
        <f t="shared" si="4"/>
        <v>0.008215168134482358</v>
      </c>
      <c r="C59">
        <f t="shared" si="5"/>
        <v>-0.027370382623156577</v>
      </c>
      <c r="H59">
        <f t="shared" si="6"/>
        <v>0</v>
      </c>
    </row>
    <row r="60" spans="1:8" ht="12.75">
      <c r="A60">
        <f t="shared" si="7"/>
        <v>5.799999999999995</v>
      </c>
      <c r="B60">
        <f t="shared" si="4"/>
        <v>0.005689952580595265</v>
      </c>
      <c r="C60">
        <f t="shared" si="5"/>
        <v>-0.023091834512529205</v>
      </c>
      <c r="H60">
        <f t="shared" si="6"/>
        <v>0</v>
      </c>
    </row>
    <row r="61" spans="1:8" ht="12.75">
      <c r="A61">
        <f t="shared" si="7"/>
        <v>5.899999999999995</v>
      </c>
      <c r="B61">
        <f t="shared" si="4"/>
        <v>0.0036044946624245048</v>
      </c>
      <c r="C61">
        <f t="shared" si="5"/>
        <v>-0.018582560424598285</v>
      </c>
      <c r="H61">
        <f t="shared" si="6"/>
        <v>0</v>
      </c>
    </row>
    <row r="62" spans="1:8" ht="12.75">
      <c r="A62">
        <f t="shared" si="7"/>
        <v>5.999999999999995</v>
      </c>
      <c r="B62">
        <f t="shared" si="4"/>
        <v>0.0019796315861277153</v>
      </c>
      <c r="C62">
        <f t="shared" si="5"/>
        <v>-0.01388761553548258</v>
      </c>
      <c r="H62">
        <f t="shared" si="6"/>
        <v>0</v>
      </c>
    </row>
    <row r="63" spans="1:8" ht="12.75">
      <c r="A63">
        <f t="shared" si="7"/>
        <v>6.099999999999994</v>
      </c>
      <c r="B63">
        <f t="shared" si="4"/>
        <v>0.0008315984464549221</v>
      </c>
      <c r="C63">
        <f t="shared" si="5"/>
        <v>-0.009053910182571692</v>
      </c>
      <c r="H63">
        <f t="shared" si="6"/>
        <v>0</v>
      </c>
    </row>
    <row r="64" spans="1:8" ht="12.75">
      <c r="A64">
        <f t="shared" si="7"/>
        <v>6.199999999999994</v>
      </c>
      <c r="B64">
        <f t="shared" si="4"/>
        <v>0.00017186601104844356</v>
      </c>
      <c r="C64">
        <f t="shared" si="5"/>
        <v>-0.004129741151941349</v>
      </c>
      <c r="H64">
        <f t="shared" si="6"/>
        <v>0</v>
      </c>
    </row>
    <row r="65" spans="1:8" ht="12.75">
      <c r="A65">
        <f t="shared" si="7"/>
        <v>6.299999999999994</v>
      </c>
      <c r="B65">
        <f t="shared" si="4"/>
        <v>7.026108324303485E-06</v>
      </c>
      <c r="C65">
        <f t="shared" si="5"/>
        <v>0.0008356908871682629</v>
      </c>
      <c r="H65">
        <f t="shared" si="6"/>
        <v>0</v>
      </c>
    </row>
    <row r="66" spans="1:8" ht="12.75">
      <c r="A66">
        <f t="shared" si="7"/>
        <v>6.399999999999993</v>
      </c>
      <c r="B66">
        <f aca="true" t="shared" si="8" ref="B66:B97">R*(1-COS(A66))</f>
        <v>0.00033872576410169306</v>
      </c>
      <c r="C66">
        <f t="shared" si="5"/>
        <v>0.00579277297917597</v>
      </c>
      <c r="H66">
        <f t="shared" si="6"/>
        <v>0</v>
      </c>
    </row>
    <row r="67" spans="1:8" ht="12.75">
      <c r="A67">
        <f t="shared" si="7"/>
        <v>6.499999999999993</v>
      </c>
      <c r="B67">
        <f t="shared" si="8"/>
        <v>0.001163650745065422</v>
      </c>
      <c r="C67">
        <f t="shared" si="5"/>
        <v>0.010691975598411913</v>
      </c>
      <c r="H67">
        <f aca="true" t="shared" si="9" ref="H67:H98">A67*ABS(R)*SIN</f>
        <v>0</v>
      </c>
    </row>
    <row r="68" spans="1:8" ht="12.75">
      <c r="A68">
        <f t="shared" si="7"/>
        <v>6.5999999999999925</v>
      </c>
      <c r="B68">
        <f t="shared" si="8"/>
        <v>0.0024735586734896385</v>
      </c>
      <c r="C68">
        <f t="shared" si="5"/>
        <v>0.015484347531765764</v>
      </c>
      <c r="H68">
        <f t="shared" si="9"/>
        <v>0</v>
      </c>
    </row>
    <row r="69" spans="1:8" ht="12.75">
      <c r="A69">
        <f t="shared" si="7"/>
        <v>6.699999999999992</v>
      </c>
      <c r="B69">
        <f t="shared" si="8"/>
        <v>0.004255361382351524</v>
      </c>
      <c r="C69">
        <f t="shared" si="5"/>
        <v>0.020122004983026992</v>
      </c>
      <c r="H69">
        <f t="shared" si="9"/>
        <v>0</v>
      </c>
    </row>
    <row r="70" spans="1:8" ht="12.75">
      <c r="A70">
        <f t="shared" si="7"/>
        <v>6.799999999999992</v>
      </c>
      <c r="B70">
        <f t="shared" si="8"/>
        <v>0.0064912556879698005</v>
      </c>
      <c r="C70">
        <f t="shared" si="5"/>
        <v>0.024558610011948333</v>
      </c>
      <c r="H70">
        <f t="shared" si="9"/>
        <v>0</v>
      </c>
    </row>
    <row r="71" spans="1:8" ht="12.75">
      <c r="A71">
        <f t="shared" si="7"/>
        <v>6.8999999999999915</v>
      </c>
      <c r="B71">
        <f t="shared" si="8"/>
        <v>0.009158901273531113</v>
      </c>
      <c r="C71">
        <f t="shared" si="5"/>
        <v>0.028749833527627444</v>
      </c>
      <c r="H71">
        <f t="shared" si="9"/>
        <v>0</v>
      </c>
    </row>
    <row r="72" spans="1:8" ht="12.75">
      <c r="A72">
        <f t="shared" si="7"/>
        <v>6.999999999999991</v>
      </c>
      <c r="B72">
        <f t="shared" si="8"/>
        <v>0.012231643906150936</v>
      </c>
      <c r="C72">
        <f t="shared" si="5"/>
        <v>0.03265379821012996</v>
      </c>
      <c r="H72">
        <f t="shared" si="9"/>
        <v>0</v>
      </c>
    </row>
    <row r="73" spans="1:8" ht="12.75">
      <c r="A73">
        <f t="shared" si="7"/>
        <v>7.099999999999991</v>
      </c>
      <c r="B73">
        <f t="shared" si="8"/>
        <v>0.015678781757157804</v>
      </c>
      <c r="C73">
        <f t="shared" si="5"/>
        <v>0.036231496934827453</v>
      </c>
      <c r="H73">
        <f t="shared" si="9"/>
        <v>0</v>
      </c>
    </row>
    <row r="74" spans="1:8" ht="12.75">
      <c r="A74">
        <f t="shared" si="7"/>
        <v>7.19999999999999</v>
      </c>
      <c r="B74">
        <f t="shared" si="8"/>
        <v>0.01946587216461672</v>
      </c>
      <c r="C74">
        <f t="shared" si="5"/>
        <v>0.03944718251869273</v>
      </c>
      <c r="H74">
        <f t="shared" si="9"/>
        <v>0</v>
      </c>
    </row>
    <row r="75" spans="1:8" ht="12.75">
      <c r="A75">
        <f t="shared" si="7"/>
        <v>7.29999999999999</v>
      </c>
      <c r="B75">
        <f t="shared" si="8"/>
        <v>0.02355507577302203</v>
      </c>
      <c r="C75">
        <f t="shared" si="5"/>
        <v>0.04226872489433613</v>
      </c>
      <c r="H75">
        <f t="shared" si="9"/>
        <v>0</v>
      </c>
    </row>
    <row r="76" spans="1:8" ht="12.75">
      <c r="A76">
        <f t="shared" si="7"/>
        <v>7.39999999999999</v>
      </c>
      <c r="B76">
        <f t="shared" si="8"/>
        <v>0.02790553461162953</v>
      </c>
      <c r="C76">
        <f t="shared" si="5"/>
        <v>0.044667932143018126</v>
      </c>
      <c r="H76">
        <f t="shared" si="9"/>
        <v>0</v>
      </c>
    </row>
    <row r="77" spans="1:8" ht="12.75">
      <c r="A77">
        <f t="shared" si="7"/>
        <v>7.499999999999989</v>
      </c>
      <c r="B77">
        <f t="shared" si="8"/>
        <v>0.03247378033379435</v>
      </c>
      <c r="C77">
        <f t="shared" si="5"/>
        <v>0.046620832178982365</v>
      </c>
      <c r="H77">
        <f t="shared" si="9"/>
        <v>0</v>
      </c>
    </row>
    <row r="78" spans="1:8" ht="12.75">
      <c r="A78">
        <f t="shared" si="7"/>
        <v>7.599999999999989</v>
      </c>
      <c r="B78">
        <f t="shared" si="8"/>
        <v>0.03721416853832189</v>
      </c>
      <c r="C78">
        <f t="shared" si="5"/>
        <v>0.04810791227061243</v>
      </c>
      <c r="H78">
        <f t="shared" si="9"/>
        <v>0</v>
      </c>
    </row>
    <row r="79" spans="1:8" ht="12.75">
      <c r="A79">
        <f t="shared" si="7"/>
        <v>7.699999999999989</v>
      </c>
      <c r="B79">
        <f t="shared" si="8"/>
        <v>0.04207933483323653</v>
      </c>
      <c r="C79">
        <f t="shared" si="5"/>
        <v>0.04911431400519606</v>
      </c>
      <c r="H79">
        <f t="shared" si="9"/>
        <v>0</v>
      </c>
    </row>
    <row r="80" spans="1:8" ht="12.75">
      <c r="A80">
        <f t="shared" si="7"/>
        <v>7.799999999999988</v>
      </c>
      <c r="B80">
        <f t="shared" si="8"/>
        <v>0.04702066808512963</v>
      </c>
      <c r="C80">
        <f t="shared" si="5"/>
        <v>0.04962998174927349</v>
      </c>
      <c r="H80">
        <f t="shared" si="9"/>
        <v>0</v>
      </c>
    </row>
    <row r="81" spans="1:8" ht="12.75">
      <c r="A81">
        <f t="shared" si="7"/>
        <v>7.899999999999988</v>
      </c>
      <c r="B81">
        <f t="shared" si="8"/>
        <v>0.051988796125535884</v>
      </c>
      <c r="C81">
        <f t="shared" si="5"/>
        <v>0.04964976312120298</v>
      </c>
      <c r="H81">
        <f t="shared" si="9"/>
        <v>0</v>
      </c>
    </row>
    <row r="82" spans="1:8" ht="12.75">
      <c r="A82">
        <f t="shared" si="7"/>
        <v>7.999999999999988</v>
      </c>
      <c r="B82">
        <f t="shared" si="8"/>
        <v>0.05693407906132036</v>
      </c>
      <c r="C82">
        <f t="shared" si="5"/>
        <v>0.04917346047205507</v>
      </c>
      <c r="H82">
        <f t="shared" si="9"/>
        <v>0</v>
      </c>
    </row>
    <row r="83" spans="1:8" ht="12.75">
      <c r="A83">
        <f t="shared" si="7"/>
        <v>8.099999999999987</v>
      </c>
      <c r="B83">
        <f t="shared" si="8"/>
        <v>0.06180710526008187</v>
      </c>
      <c r="C83">
        <f t="shared" si="5"/>
        <v>0.048205832860455336</v>
      </c>
      <c r="H83">
        <f t="shared" si="9"/>
        <v>0</v>
      </c>
    </row>
    <row r="84" spans="1:8" ht="12.75">
      <c r="A84">
        <f t="shared" si="7"/>
        <v>8.199999999999987</v>
      </c>
      <c r="B84">
        <f t="shared" si="8"/>
        <v>0.06655918505485071</v>
      </c>
      <c r="C84">
        <f t="shared" si="5"/>
        <v>0.046756548501643694</v>
      </c>
      <c r="H84">
        <f t="shared" si="9"/>
        <v>0</v>
      </c>
    </row>
    <row r="85" spans="1:8" ht="12.75">
      <c r="A85">
        <f t="shared" si="7"/>
        <v>8.299999999999986</v>
      </c>
      <c r="B85">
        <f t="shared" si="8"/>
        <v>0.07114283723514628</v>
      </c>
      <c r="C85">
        <f t="shared" si="5"/>
        <v>0.04484008816586369</v>
      </c>
      <c r="H85">
        <f t="shared" si="9"/>
        <v>0</v>
      </c>
    </row>
    <row r="86" spans="1:8" ht="12.75">
      <c r="A86">
        <f t="shared" si="7"/>
        <v>8.399999999999986</v>
      </c>
      <c r="B86">
        <f t="shared" si="8"/>
        <v>0.07551226346353704</v>
      </c>
      <c r="C86">
        <f t="shared" si="5"/>
        <v>0.04247560049129288</v>
      </c>
      <c r="H86">
        <f t="shared" si="9"/>
        <v>0</v>
      </c>
    </row>
    <row r="87" spans="1:8" ht="12.75">
      <c r="A87">
        <f t="shared" si="7"/>
        <v>8.499999999999986</v>
      </c>
      <c r="B87">
        <f t="shared" si="8"/>
        <v>0.07962380587748918</v>
      </c>
      <c r="C87">
        <f t="shared" si="5"/>
        <v>0.03968671065717985</v>
      </c>
      <c r="H87">
        <f t="shared" si="9"/>
        <v>0</v>
      </c>
    </row>
    <row r="88" spans="1:8" ht="12.75">
      <c r="A88">
        <f t="shared" si="7"/>
        <v>8.599999999999985</v>
      </c>
      <c r="B88">
        <f t="shared" si="8"/>
        <v>0.08343638330429771</v>
      </c>
      <c r="C88">
        <f t="shared" si="5"/>
        <v>0.03650128432886266</v>
      </c>
      <c r="H88">
        <f t="shared" si="9"/>
        <v>0</v>
      </c>
    </row>
    <row r="89" spans="1:8" ht="12.75">
      <c r="A89">
        <f t="shared" si="7"/>
        <v>8.699999999999985</v>
      </c>
      <c r="B89">
        <f t="shared" si="8"/>
        <v>0.08691190173058452</v>
      </c>
      <c r="C89">
        <f t="shared" si="5"/>
        <v>0.0329511492332519</v>
      </c>
      <c r="H89">
        <f t="shared" si="9"/>
        <v>0</v>
      </c>
    </row>
    <row r="90" spans="1:8" ht="12.75">
      <c r="A90">
        <f t="shared" si="7"/>
        <v>8.799999999999985</v>
      </c>
      <c r="B90">
        <f t="shared" si="8"/>
        <v>0.09001563492508778</v>
      </c>
      <c r="C90">
        <f t="shared" si="5"/>
        <v>0.029071777146704277</v>
      </c>
      <c r="H90">
        <f t="shared" si="9"/>
        <v>0</v>
      </c>
    </row>
    <row r="91" spans="1:8" ht="12.75">
      <c r="A91">
        <f t="shared" si="7"/>
        <v>8.899999999999984</v>
      </c>
      <c r="B91">
        <f t="shared" si="8"/>
        <v>0.09271657141168582</v>
      </c>
      <c r="C91">
        <f t="shared" si="5"/>
        <v>0.024901929472758644</v>
      </c>
      <c r="H91">
        <f t="shared" si="9"/>
        <v>0</v>
      </c>
    </row>
    <row r="92" spans="1:8" ht="12.75">
      <c r="A92">
        <f t="shared" si="7"/>
        <v>8.999999999999984</v>
      </c>
      <c r="B92">
        <f t="shared" si="8"/>
        <v>0.09498772432581545</v>
      </c>
      <c r="C92">
        <f t="shared" si="5"/>
        <v>0.020483269951004694</v>
      </c>
      <c r="H92">
        <f t="shared" si="9"/>
        <v>0</v>
      </c>
    </row>
    <row r="93" spans="1:8" ht="12.75">
      <c r="A93">
        <f t="shared" si="7"/>
        <v>9.099999999999984</v>
      </c>
      <c r="B93">
        <f t="shared" si="8"/>
        <v>0.09680640105830203</v>
      </c>
      <c r="C93">
        <f t="shared" si="5"/>
        <v>0.015859948366769145</v>
      </c>
      <c r="H93">
        <f t="shared" si="9"/>
        <v>0</v>
      </c>
    </row>
    <row r="94" spans="1:8" ht="12.75">
      <c r="A94">
        <f t="shared" si="7"/>
        <v>9.199999999999983</v>
      </c>
      <c r="B94">
        <f t="shared" si="8"/>
        <v>0.09815442999240914</v>
      </c>
      <c r="C94">
        <f t="shared" si="5"/>
        <v>0.011078159421054749</v>
      </c>
      <c r="H94">
        <f t="shared" si="9"/>
        <v>0</v>
      </c>
    </row>
    <row r="95" spans="1:8" ht="12.75">
      <c r="A95">
        <f t="shared" si="7"/>
        <v>9.299999999999983</v>
      </c>
      <c r="B95">
        <f t="shared" si="8"/>
        <v>0.09901834206862631</v>
      </c>
      <c r="C95">
        <f t="shared" si="5"/>
        <v>0.006185681168357811</v>
      </c>
      <c r="H95">
        <f t="shared" si="9"/>
        <v>0</v>
      </c>
    </row>
    <row r="96" spans="1:8" ht="12.75">
      <c r="A96">
        <f t="shared" si="7"/>
        <v>9.399999999999983</v>
      </c>
      <c r="B96">
        <f t="shared" si="8"/>
        <v>0.09938950536305935</v>
      </c>
      <c r="C96">
        <f t="shared" si="5"/>
        <v>0.0012313976341409858</v>
      </c>
      <c r="H96">
        <f t="shared" si="9"/>
        <v>0</v>
      </c>
    </row>
    <row r="97" spans="1:8" ht="12.75">
      <c r="A97">
        <f t="shared" si="7"/>
        <v>9.499999999999982</v>
      </c>
      <c r="B97">
        <f t="shared" si="8"/>
        <v>0.09926421133476053</v>
      </c>
      <c r="C97">
        <f t="shared" si="5"/>
        <v>-0.0037351896181902367</v>
      </c>
      <c r="H97">
        <f t="shared" si="9"/>
        <v>0</v>
      </c>
    </row>
    <row r="98" spans="1:8" ht="12.75">
      <c r="A98">
        <f t="shared" si="7"/>
        <v>9.599999999999982</v>
      </c>
      <c r="B98">
        <f aca="true" t="shared" si="10" ref="B98:B129">R*(1-COS(A98))</f>
        <v>0.09864371188024396</v>
      </c>
      <c r="C98">
        <f aca="true" t="shared" si="11" ref="C98:C150">R*SIN(A98)</f>
        <v>-0.008664456090546033</v>
      </c>
      <c r="H98">
        <f t="shared" si="9"/>
        <v>0</v>
      </c>
    </row>
    <row r="99" spans="1:8" ht="12.75">
      <c r="A99">
        <f t="shared" si="7"/>
        <v>9.699999999999982</v>
      </c>
      <c r="B99">
        <f t="shared" si="10"/>
        <v>0.09753420682494927</v>
      </c>
      <c r="C99">
        <f t="shared" si="11"/>
        <v>-0.013507150181733492</v>
      </c>
      <c r="H99">
        <f aca="true" t="shared" si="12" ref="H99:H130">A99*ABS(R)*SIN</f>
        <v>0</v>
      </c>
    </row>
    <row r="100" spans="1:8" ht="12.75">
      <c r="A100">
        <f t="shared" si="7"/>
        <v>9.799999999999981</v>
      </c>
      <c r="B100">
        <f t="shared" si="10"/>
        <v>0.0959467819766354</v>
      </c>
      <c r="C100">
        <f t="shared" si="11"/>
        <v>-0.0182148852931753</v>
      </c>
      <c r="H100">
        <f t="shared" si="12"/>
        <v>0</v>
      </c>
    </row>
    <row r="101" spans="1:8" ht="12.75">
      <c r="A101">
        <f t="shared" si="7"/>
        <v>9.89999999999998</v>
      </c>
      <c r="B101">
        <f t="shared" si="10"/>
        <v>0.0938972983596538</v>
      </c>
      <c r="C101">
        <f t="shared" si="11"/>
        <v>-0.02274062329180826</v>
      </c>
      <c r="H101">
        <f t="shared" si="12"/>
        <v>0</v>
      </c>
    </row>
    <row r="102" spans="1:8" ht="12.75">
      <c r="A102">
        <f t="shared" si="7"/>
        <v>9.99999999999998</v>
      </c>
      <c r="B102">
        <f t="shared" si="10"/>
        <v>0.09140623373683611</v>
      </c>
      <c r="C102">
        <f t="shared" si="11"/>
        <v>-0.027039144499560127</v>
      </c>
      <c r="H102">
        <f t="shared" si="12"/>
        <v>0</v>
      </c>
    </row>
    <row r="103" spans="1:8" ht="12.75">
      <c r="A103">
        <f t="shared" si="7"/>
        <v>10.09999999999998</v>
      </c>
      <c r="B103">
        <f t="shared" si="10"/>
        <v>0.08849847800245705</v>
      </c>
      <c r="C103">
        <f t="shared" si="11"/>
        <v>-0.03106749951342522</v>
      </c>
      <c r="H103">
        <f t="shared" si="12"/>
        <v>0</v>
      </c>
    </row>
    <row r="104" spans="1:8" ht="12.75">
      <c r="A104">
        <f t="shared" si="7"/>
        <v>10.19999999999998</v>
      </c>
      <c r="B104">
        <f t="shared" si="10"/>
        <v>0.0852030844906383</v>
      </c>
      <c r="C104">
        <f t="shared" si="11"/>
        <v>-0.034785438341702155</v>
      </c>
      <c r="H104">
        <f t="shared" si="12"/>
        <v>0</v>
      </c>
    </row>
    <row r="105" spans="1:8" ht="12.75">
      <c r="A105">
        <f t="shared" si="7"/>
        <v>10.29999999999998</v>
      </c>
      <c r="B105">
        <f t="shared" si="10"/>
        <v>0.08155297968403769</v>
      </c>
      <c r="C105">
        <f t="shared" si="11"/>
        <v>-0.038155812568605944</v>
      </c>
      <c r="H105">
        <f t="shared" si="12"/>
        <v>0</v>
      </c>
    </row>
    <row r="106" spans="1:8" ht="12.75">
      <c r="A106">
        <f t="shared" si="7"/>
        <v>10.399999999999979</v>
      </c>
      <c r="B106">
        <f t="shared" si="10"/>
        <v>0.0775846342233185</v>
      </c>
      <c r="C106">
        <f t="shared" si="11"/>
        <v>-0.041144946528958976</v>
      </c>
      <c r="H106">
        <f t="shared" si="12"/>
        <v>0</v>
      </c>
    </row>
    <row r="107" spans="1:8" ht="12.75">
      <c r="A107">
        <f t="shared" si="7"/>
        <v>10.499999999999979</v>
      </c>
      <c r="B107">
        <f t="shared" si="10"/>
        <v>0.07333769850456365</v>
      </c>
      <c r="C107">
        <f t="shared" si="11"/>
        <v>-0.043722973784305716</v>
      </c>
      <c r="H107">
        <f t="shared" si="12"/>
        <v>0</v>
      </c>
    </row>
    <row r="108" spans="1:8" ht="12.75">
      <c r="A108">
        <f t="shared" si="7"/>
        <v>10.599999999999978</v>
      </c>
      <c r="B108">
        <f t="shared" si="10"/>
        <v>0.06885460650562465</v>
      </c>
      <c r="C108">
        <f t="shared" si="11"/>
        <v>-0.04586413553849326</v>
      </c>
      <c r="H108">
        <f t="shared" si="12"/>
        <v>0</v>
      </c>
    </row>
    <row r="109" spans="1:8" ht="12.75">
      <c r="A109">
        <f t="shared" si="7"/>
        <v>10.699999999999978</v>
      </c>
      <c r="B109">
        <f t="shared" si="10"/>
        <v>0.0641801517998417</v>
      </c>
      <c r="C109">
        <f t="shared" si="11"/>
        <v>-0.04754703801104772</v>
      </c>
      <c r="H109">
        <f t="shared" si="12"/>
        <v>0</v>
      </c>
    </row>
    <row r="110" spans="1:8" ht="12.75">
      <c r="A110">
        <f t="shared" si="7"/>
        <v>10.799999999999978</v>
      </c>
      <c r="B110">
        <f t="shared" si="10"/>
        <v>0.059361039993465675</v>
      </c>
      <c r="C110">
        <f t="shared" si="11"/>
        <v>-0.04875486619675694</v>
      </c>
      <c r="H110">
        <f t="shared" si="12"/>
        <v>0</v>
      </c>
    </row>
    <row r="111" spans="1:8" ht="12.75">
      <c r="A111">
        <f t="shared" si="7"/>
        <v>10.899999999999977</v>
      </c>
      <c r="B111">
        <f t="shared" si="10"/>
        <v>0.054445422058679346</v>
      </c>
      <c r="C111">
        <f t="shared" si="11"/>
        <v>-0.04947555187564424</v>
      </c>
      <c r="H111">
        <f t="shared" si="12"/>
        <v>0</v>
      </c>
    </row>
    <row r="112" spans="1:8" ht="12.75">
      <c r="A112">
        <f t="shared" si="7"/>
        <v>10.999999999999977</v>
      </c>
      <c r="B112">
        <f t="shared" si="10"/>
        <v>0.049482413224999806</v>
      </c>
      <c r="C112">
        <f t="shared" si="11"/>
        <v>-0.04970189419463318</v>
      </c>
      <c r="H112">
        <f t="shared" si="12"/>
        <v>0</v>
      </c>
    </row>
    <row r="113" spans="1:8" ht="12.75">
      <c r="A113">
        <f t="shared" si="7"/>
        <v>11.099999999999977</v>
      </c>
      <c r="B113">
        <f t="shared" si="10"/>
        <v>0.04452160223614061</v>
      </c>
      <c r="C113">
        <f t="shared" si="11"/>
        <v>-0.049431631616091244</v>
      </c>
      <c r="H113">
        <f t="shared" si="12"/>
        <v>0</v>
      </c>
    </row>
    <row r="114" spans="1:8" ht="12.75">
      <c r="A114">
        <f t="shared" si="7"/>
        <v>11.199999999999976</v>
      </c>
      <c r="B114">
        <f t="shared" si="10"/>
        <v>0.039612555875676324</v>
      </c>
      <c r="C114">
        <f t="shared" si="11"/>
        <v>-0.0486674645143663</v>
      </c>
      <c r="H114">
        <f t="shared" si="12"/>
        <v>0</v>
      </c>
    </row>
    <row r="115" spans="1:8" ht="12.75">
      <c r="A115">
        <f aca="true" t="shared" si="13" ref="A115:A150">A114+0.1</f>
        <v>11.299999999999976</v>
      </c>
      <c r="B115">
        <f t="shared" si="10"/>
        <v>0.03480432371212573</v>
      </c>
      <c r="C115">
        <f t="shared" si="11"/>
        <v>-0.04741702819453872</v>
      </c>
      <c r="H115">
        <f t="shared" si="12"/>
        <v>0</v>
      </c>
    </row>
    <row r="116" spans="1:8" ht="12.75">
      <c r="A116">
        <f t="shared" si="13"/>
        <v>11.399999999999975</v>
      </c>
      <c r="B116">
        <f t="shared" si="10"/>
        <v>0.030144948011876796</v>
      </c>
      <c r="C116">
        <f t="shared" si="11"/>
        <v>-0.04569281660297692</v>
      </c>
      <c r="H116">
        <f t="shared" si="12"/>
        <v>0</v>
      </c>
    </row>
    <row r="117" spans="1:8" ht="12.75">
      <c r="A117">
        <f t="shared" si="13"/>
        <v>11.499999999999975</v>
      </c>
      <c r="B117">
        <f t="shared" si="10"/>
        <v>0.02568098371674156</v>
      </c>
      <c r="C117">
        <f t="shared" si="11"/>
        <v>-0.043512057491955226</v>
      </c>
      <c r="H117">
        <f t="shared" si="12"/>
        <v>0</v>
      </c>
    </row>
    <row r="118" spans="1:8" ht="12.75">
      <c r="A118">
        <f t="shared" si="13"/>
        <v>11.599999999999975</v>
      </c>
      <c r="B118">
        <f t="shared" si="10"/>
        <v>0.021457033282366613</v>
      </c>
      <c r="C118">
        <f t="shared" si="11"/>
        <v>-0.040896540285647834</v>
      </c>
      <c r="H118">
        <f t="shared" si="12"/>
        <v>0</v>
      </c>
    </row>
    <row r="119" spans="1:8" ht="12.75">
      <c r="A119">
        <f t="shared" si="13"/>
        <v>11.699999999999974</v>
      </c>
      <c r="B119">
        <f t="shared" si="10"/>
        <v>0.017515301025239842</v>
      </c>
      <c r="C119">
        <f t="shared" si="11"/>
        <v>-0.03787239836740513</v>
      </c>
      <c r="H119">
        <f t="shared" si="12"/>
        <v>0</v>
      </c>
    </row>
    <row r="120" spans="1:8" ht="12.75">
      <c r="A120">
        <f t="shared" si="13"/>
        <v>11.799999999999974</v>
      </c>
      <c r="B120">
        <f t="shared" si="10"/>
        <v>0.01389517143111102</v>
      </c>
      <c r="C120">
        <f t="shared" si="11"/>
        <v>-0.03446984796362579</v>
      </c>
      <c r="H120">
        <f t="shared" si="12"/>
        <v>0</v>
      </c>
    </row>
    <row r="121" spans="1:8" ht="12.75">
      <c r="A121">
        <f t="shared" si="13"/>
        <v>11.899999999999974</v>
      </c>
      <c r="B121">
        <f t="shared" si="10"/>
        <v>0.010632815638228923</v>
      </c>
      <c r="C121">
        <f t="shared" si="11"/>
        <v>-0.03072288623321073</v>
      </c>
      <c r="H121">
        <f t="shared" si="12"/>
        <v>0</v>
      </c>
    </row>
    <row r="122" spans="1:8" ht="12.75">
      <c r="A122">
        <f t="shared" si="13"/>
        <v>11.999999999999973</v>
      </c>
      <c r="B122">
        <f t="shared" si="10"/>
        <v>0.007760830027284584</v>
      </c>
      <c r="C122">
        <f t="shared" si="11"/>
        <v>-0.0266689515791894</v>
      </c>
      <c r="H122">
        <f t="shared" si="12"/>
        <v>0</v>
      </c>
    </row>
    <row r="123" spans="1:8" ht="12.75">
      <c r="A123">
        <f t="shared" si="13"/>
        <v>12.099999999999973</v>
      </c>
      <c r="B123">
        <f t="shared" si="10"/>
        <v>0.005307910529150341</v>
      </c>
      <c r="C123">
        <f t="shared" si="11"/>
        <v>-0.022348549576572146</v>
      </c>
      <c r="H123">
        <f t="shared" si="12"/>
        <v>0</v>
      </c>
    </row>
    <row r="124" spans="1:8" ht="12.75">
      <c r="A124">
        <f t="shared" si="13"/>
        <v>12.199999999999973</v>
      </c>
      <c r="B124">
        <f t="shared" si="10"/>
        <v>0.0032985659046241545</v>
      </c>
      <c r="C124">
        <f t="shared" si="11"/>
        <v>-0.01780484825403409</v>
      </c>
      <c r="H124">
        <f t="shared" si="12"/>
        <v>0</v>
      </c>
    </row>
    <row r="125" spans="1:8" ht="12.75">
      <c r="A125">
        <f t="shared" si="13"/>
        <v>12.299999999999972</v>
      </c>
      <c r="B125">
        <f t="shared" si="10"/>
        <v>0.001752872860993281</v>
      </c>
      <c r="C125">
        <f t="shared" si="11"/>
        <v>-0.013083246773242064</v>
      </c>
      <c r="H125">
        <f t="shared" si="12"/>
        <v>0</v>
      </c>
    </row>
    <row r="126" spans="1:8" ht="12.75">
      <c r="A126">
        <f t="shared" si="13"/>
        <v>12.399999999999972</v>
      </c>
      <c r="B126">
        <f t="shared" si="10"/>
        <v>0.0006862754522114772</v>
      </c>
      <c r="C126">
        <f t="shared" si="11"/>
        <v>-0.008230921815438198</v>
      </c>
      <c r="H126">
        <f t="shared" si="12"/>
        <v>0</v>
      </c>
    </row>
    <row r="127" spans="1:8" ht="12.75">
      <c r="A127">
        <f t="shared" si="13"/>
        <v>12.499999999999972</v>
      </c>
      <c r="B127">
        <f t="shared" si="10"/>
        <v>0.00010943076701706693</v>
      </c>
      <c r="C127">
        <f t="shared" si="11"/>
        <v>-0.003296356207635491</v>
      </c>
      <c r="H127">
        <f t="shared" si="12"/>
        <v>0</v>
      </c>
    </row>
    <row r="128" spans="1:8" ht="12.75">
      <c r="A128">
        <f t="shared" si="13"/>
        <v>12.599999999999971</v>
      </c>
      <c r="B128">
        <f t="shared" si="10"/>
        <v>2.8102446825013153E-05</v>
      </c>
      <c r="C128">
        <f t="shared" si="11"/>
        <v>0.0016711455017634177</v>
      </c>
      <c r="H128">
        <f t="shared" si="12"/>
        <v>0</v>
      </c>
    </row>
    <row r="129" spans="1:8" ht="12.75">
      <c r="A129">
        <f t="shared" si="13"/>
        <v>12.69999999999997</v>
      </c>
      <c r="B129">
        <f t="shared" si="10"/>
        <v>0.0004431030973271032</v>
      </c>
      <c r="C129">
        <f t="shared" si="11"/>
        <v>0.006621949677715965</v>
      </c>
      <c r="H129">
        <f t="shared" si="12"/>
        <v>0</v>
      </c>
    </row>
    <row r="130" spans="1:8" ht="12.75">
      <c r="A130">
        <f t="shared" si="13"/>
        <v>12.79999999999997</v>
      </c>
      <c r="B130">
        <f aca="true" t="shared" si="14" ref="B130:B150">R*(1-COS(A130))</f>
        <v>0.0013502861692045016</v>
      </c>
      <c r="C130">
        <f t="shared" si="11"/>
        <v>0.011506589521414316</v>
      </c>
      <c r="H130">
        <f t="shared" si="12"/>
        <v>0</v>
      </c>
    </row>
    <row r="131" spans="1:8" ht="12.75">
      <c r="A131">
        <f t="shared" si="13"/>
        <v>12.89999999999997</v>
      </c>
      <c r="B131">
        <f t="shared" si="14"/>
        <v>0.0027405873890778637</v>
      </c>
      <c r="C131">
        <f t="shared" si="11"/>
        <v>0.01627625932618749</v>
      </c>
      <c r="H131">
        <f aca="true" t="shared" si="15" ref="H131:H150">A131*ABS(R)*SIN</f>
        <v>0</v>
      </c>
    </row>
    <row r="132" spans="1:8" ht="12.75">
      <c r="A132">
        <f t="shared" si="13"/>
        <v>12.99999999999997</v>
      </c>
      <c r="B132">
        <f t="shared" si="14"/>
        <v>0.00460011532673069</v>
      </c>
      <c r="C132">
        <f t="shared" si="11"/>
        <v>0.02088330212798942</v>
      </c>
      <c r="H132">
        <f t="shared" si="15"/>
        <v>0</v>
      </c>
    </row>
    <row r="133" spans="1:8" ht="12.75">
      <c r="A133">
        <f t="shared" si="13"/>
        <v>13.09999999999997</v>
      </c>
      <c r="B133">
        <f t="shared" si="14"/>
        <v>0.006910290193688169</v>
      </c>
      <c r="C133">
        <f t="shared" si="11"/>
        <v>0.025281685878030376</v>
      </c>
      <c r="H133">
        <f t="shared" si="15"/>
        <v>0</v>
      </c>
    </row>
    <row r="134" spans="1:8" ht="12.75">
      <c r="A134">
        <f t="shared" si="13"/>
        <v>13.199999999999969</v>
      </c>
      <c r="B134">
        <f t="shared" si="14"/>
        <v>0.009648029486321947</v>
      </c>
      <c r="C134">
        <f t="shared" si="11"/>
        <v>0.029427463379792317</v>
      </c>
      <c r="H134">
        <f t="shared" si="15"/>
        <v>0</v>
      </c>
    </row>
    <row r="135" spans="1:8" ht="12.75">
      <c r="A135">
        <f t="shared" si="13"/>
        <v>13.299999999999969</v>
      </c>
      <c r="B135">
        <f t="shared" si="14"/>
        <v>0.012785978618596315</v>
      </c>
      <c r="C135">
        <f t="shared" si="11"/>
        <v>0.03327921139488947</v>
      </c>
      <c r="H135">
        <f t="shared" si="15"/>
        <v>0</v>
      </c>
    </row>
    <row r="136" spans="1:8" ht="12.75">
      <c r="A136">
        <f t="shared" si="13"/>
        <v>13.399999999999968</v>
      </c>
      <c r="B136">
        <f t="shared" si="14"/>
        <v>0.016292784240049665</v>
      </c>
      <c r="C136">
        <f t="shared" si="11"/>
        <v>0.036798444530373606</v>
      </c>
      <c r="H136">
        <f t="shared" si="15"/>
        <v>0</v>
      </c>
    </row>
    <row r="137" spans="1:8" ht="12.75">
      <c r="A137">
        <f t="shared" si="13"/>
        <v>13.499999999999968</v>
      </c>
      <c r="B137">
        <f t="shared" si="14"/>
        <v>0.020133407508108252</v>
      </c>
      <c r="C137">
        <f t="shared" si="11"/>
        <v>0.03994999977205878</v>
      </c>
      <c r="H137">
        <f t="shared" si="15"/>
        <v>0</v>
      </c>
    </row>
    <row r="138" spans="1:8" ht="12.75">
      <c r="A138">
        <f t="shared" si="13"/>
        <v>13.599999999999968</v>
      </c>
      <c r="B138">
        <f t="shared" si="14"/>
        <v>0.024269474184618906</v>
      </c>
      <c r="C138">
        <f t="shared" si="11"/>
        <v>0.04270238782173573</v>
      </c>
      <c r="H138">
        <f t="shared" si="15"/>
        <v>0</v>
      </c>
    </row>
    <row r="139" spans="1:8" ht="12.75">
      <c r="A139">
        <f t="shared" si="13"/>
        <v>13.699999999999967</v>
      </c>
      <c r="B139">
        <f t="shared" si="14"/>
        <v>0.028659658058551793</v>
      </c>
      <c r="C139">
        <f t="shared" si="11"/>
        <v>0.04502810772783061</v>
      </c>
      <c r="H139">
        <f t="shared" si="15"/>
        <v>0</v>
      </c>
    </row>
    <row r="140" spans="1:8" ht="12.75">
      <c r="A140">
        <f t="shared" si="13"/>
        <v>13.799999999999967</v>
      </c>
      <c r="B140">
        <f t="shared" si="14"/>
        <v>0.03326009386384043</v>
      </c>
      <c r="C140">
        <f t="shared" si="11"/>
        <v>0.04690392166582251</v>
      </c>
      <c r="H140">
        <f t="shared" si="15"/>
        <v>0</v>
      </c>
    </row>
    <row r="141" spans="1:8" ht="12.75">
      <c r="A141">
        <f t="shared" si="13"/>
        <v>13.899999999999967</v>
      </c>
      <c r="B141">
        <f t="shared" si="14"/>
        <v>0.038024815566620254</v>
      </c>
      <c r="C141">
        <f t="shared" si="11"/>
        <v>0.04831108712290466</v>
      </c>
      <c r="H141">
        <f t="shared" si="15"/>
        <v>0</v>
      </c>
    </row>
    <row r="142" spans="1:8" ht="12.75">
      <c r="A142">
        <f t="shared" si="13"/>
        <v>13.999999999999966</v>
      </c>
      <c r="B142">
        <f t="shared" si="14"/>
        <v>0.042906215642644706</v>
      </c>
      <c r="C142">
        <f t="shared" si="11"/>
        <v>0.04923554416697695</v>
      </c>
      <c r="H142">
        <f t="shared" si="15"/>
        <v>0</v>
      </c>
    </row>
    <row r="143" spans="1:8" ht="12.75">
      <c r="A143">
        <f t="shared" si="13"/>
        <v>14.099999999999966</v>
      </c>
      <c r="B143">
        <f t="shared" si="14"/>
        <v>0.04785552075593046</v>
      </c>
      <c r="C143">
        <f t="shared" si="11"/>
        <v>0.04966805592883989</v>
      </c>
      <c r="H143">
        <f t="shared" si="15"/>
        <v>0</v>
      </c>
    </row>
    <row r="144" spans="1:8" ht="12.75">
      <c r="A144">
        <f t="shared" si="13"/>
        <v>14.199999999999966</v>
      </c>
      <c r="B144">
        <f t="shared" si="14"/>
        <v>0.05282327908580833</v>
      </c>
      <c r="C144">
        <f t="shared" si="11"/>
        <v>0.049604300893938316</v>
      </c>
      <c r="H144">
        <f t="shared" si="15"/>
        <v>0</v>
      </c>
    </row>
    <row r="145" spans="1:8" ht="12.75">
      <c r="A145">
        <f t="shared" si="13"/>
        <v>14.299999999999965</v>
      </c>
      <c r="B145">
        <f t="shared" si="14"/>
        <v>0.05775985443316877</v>
      </c>
      <c r="C145">
        <f t="shared" si="11"/>
        <v>0.049044916081506365</v>
      </c>
      <c r="H145">
        <f t="shared" si="15"/>
        <v>0</v>
      </c>
    </row>
    <row r="146" spans="1:8" ht="12.75">
      <c r="A146">
        <f t="shared" si="13"/>
        <v>14.399999999999965</v>
      </c>
      <c r="B146">
        <f t="shared" si="14"/>
        <v>0.0626159221689558</v>
      </c>
      <c r="C146">
        <f t="shared" si="11"/>
        <v>0.047995490679681806</v>
      </c>
      <c r="H146">
        <f t="shared" si="15"/>
        <v>0</v>
      </c>
    </row>
    <row r="147" spans="1:8" ht="12.75">
      <c r="A147">
        <f t="shared" si="13"/>
        <v>14.499999999999964</v>
      </c>
      <c r="B147">
        <f t="shared" si="14"/>
        <v>0.067342962069556</v>
      </c>
      <c r="C147">
        <f t="shared" si="11"/>
        <v>0.046466510200185766</v>
      </c>
      <c r="H147">
        <f t="shared" si="15"/>
        <v>0</v>
      </c>
    </row>
    <row r="148" spans="1:8" ht="12.75">
      <c r="A148">
        <f t="shared" si="13"/>
        <v>14.599999999999964</v>
      </c>
      <c r="B148">
        <f t="shared" si="14"/>
        <v>0.07189374311483424</v>
      </c>
      <c r="C148">
        <f t="shared" si="11"/>
        <v>0.044473251710555606</v>
      </c>
      <c r="H148">
        <f t="shared" si="15"/>
        <v>0</v>
      </c>
    </row>
    <row r="149" spans="1:8" ht="12.75">
      <c r="A149">
        <f t="shared" si="13"/>
        <v>14.699999999999964</v>
      </c>
      <c r="B149">
        <f t="shared" si="14"/>
        <v>0.0762227954048743</v>
      </c>
      <c r="C149">
        <f t="shared" si="11"/>
        <v>0.04203563119073606</v>
      </c>
      <c r="H149">
        <f t="shared" si="15"/>
        <v>0</v>
      </c>
    </row>
    <row r="150" spans="1:8" ht="12.75">
      <c r="A150">
        <f t="shared" si="13"/>
        <v>14.799999999999963</v>
      </c>
      <c r="B150">
        <f t="shared" si="14"/>
        <v>0.08028686448018853</v>
      </c>
      <c r="C150">
        <f t="shared" si="11"/>
        <v>0.03917800453919096</v>
      </c>
      <c r="H150">
        <f t="shared" si="15"/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2008-12-14T19:58:04Z</dcterms:created>
  <dcterms:modified xsi:type="dcterms:W3CDTF">2009-04-16T13:40:23Z</dcterms:modified>
  <cp:category/>
  <cp:version/>
  <cp:contentType/>
  <cp:contentStatus/>
</cp:coreProperties>
</file>