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menu" sheetId="1" r:id="rId1"/>
    <sheet name="Animation" sheetId="2" r:id="rId2"/>
    <sheet name="Thermo" sheetId="3" state="hidden" r:id="rId3"/>
  </sheets>
  <definedNames>
    <definedName name="INCREMENT">'Animation'!$A$2</definedName>
    <definedName name="pas">'Animation'!$A$3</definedName>
    <definedName name="PROG">'Animation'!$I$6</definedName>
    <definedName name="SPH">'Animation'!$J$2</definedName>
    <definedName name="SPV">'Animation'!$J$3</definedName>
  </definedNames>
  <calcPr fullCalcOnLoad="1"/>
</workbook>
</file>

<file path=xl/comments3.xml><?xml version="1.0" encoding="utf-8"?>
<comments xmlns="http://schemas.openxmlformats.org/spreadsheetml/2006/main">
  <authors>
    <author>Andy Pope</author>
  </authors>
  <commentList>
    <comment ref="J13" authorId="0">
      <text>
        <r>
          <rPr>
            <b/>
            <sz val="8"/>
            <rFont val="Tahoma"/>
            <family val="0"/>
          </rPr>
          <t>Andy Pope:</t>
        </r>
        <r>
          <rPr>
            <sz val="8"/>
            <rFont val="Tahoma"/>
            <family val="0"/>
          </rPr>
          <t xml:space="preserve">
Red with no tail
</t>
        </r>
      </text>
    </comment>
    <comment ref="J29" authorId="0">
      <text>
        <r>
          <rPr>
            <b/>
            <sz val="8"/>
            <rFont val="Tahoma"/>
            <family val="0"/>
          </rPr>
          <t>Andy Pope:</t>
        </r>
        <r>
          <rPr>
            <sz val="8"/>
            <rFont val="Tahoma"/>
            <family val="0"/>
          </rPr>
          <t xml:space="preserve">
Min =0
Max=100</t>
        </r>
      </text>
    </comment>
  </commentList>
</comments>
</file>

<file path=xl/sharedStrings.xml><?xml version="1.0" encoding="utf-8"?>
<sst xmlns="http://schemas.openxmlformats.org/spreadsheetml/2006/main" count="15" uniqueCount="15">
  <si>
    <t>x</t>
  </si>
  <si>
    <t>y</t>
  </si>
  <si>
    <t>Mercure</t>
  </si>
  <si>
    <t>vitesse de base</t>
  </si>
  <si>
    <t xml:space="preserve">  </t>
  </si>
  <si>
    <t>Daniel Mentrard</t>
  </si>
  <si>
    <t>1024  x 768</t>
  </si>
  <si>
    <t>AGITATION THERMIQUE</t>
  </si>
  <si>
    <t>boule</t>
  </si>
  <si>
    <t>Tacboule</t>
  </si>
  <si>
    <t>Long</t>
  </si>
  <si>
    <t>prise</t>
  </si>
  <si>
    <t>mercure</t>
  </si>
  <si>
    <t>gauche</t>
  </si>
  <si>
    <t>droite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</si>
</sst>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General;[White]General;"/>
    <numFmt numFmtId="173" formatCode="General;[White]General;General"/>
    <numFmt numFmtId="174" formatCode="General;[White]General\l"/>
    <numFmt numFmtId="175" formatCode="General;[White]General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0.00_ ;[Red]\-0.00\ "/>
    <numFmt numFmtId="199" formatCode="0.0"/>
    <numFmt numFmtId="200" formatCode="0.000"/>
    <numFmt numFmtId="201" formatCode="0.0000"/>
    <numFmt numFmtId="202" formatCode="0.0000000"/>
    <numFmt numFmtId="203" formatCode="0.000000"/>
    <numFmt numFmtId="204" formatCode="0.00000"/>
    <numFmt numFmtId="205" formatCode="#&quot; &quot;???/???"/>
    <numFmt numFmtId="206" formatCode="#&quot; &quot;?/4"/>
    <numFmt numFmtId="207" formatCode="General\ &quot;°&quot;"/>
  </numFmts>
  <fonts count="2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18"/>
      <color indexed="53"/>
      <name val="Arial"/>
      <family val="2"/>
    </font>
    <font>
      <b/>
      <sz val="22"/>
      <color indexed="53"/>
      <name val="Arial"/>
      <family val="2"/>
    </font>
    <font>
      <sz val="10"/>
      <color indexed="22"/>
      <name val="Arial"/>
      <family val="2"/>
    </font>
    <font>
      <sz val="10"/>
      <color indexed="46"/>
      <name val="Arial"/>
      <family val="2"/>
    </font>
    <font>
      <sz val="8"/>
      <color indexed="46"/>
      <name val="Arial"/>
      <family val="2"/>
    </font>
    <font>
      <b/>
      <sz val="16"/>
      <color indexed="46"/>
      <name val="Arial"/>
      <family val="2"/>
    </font>
    <font>
      <sz val="16"/>
      <color indexed="46"/>
      <name val="Arial"/>
      <family val="2"/>
    </font>
    <font>
      <sz val="10"/>
      <name val="Wingdings"/>
      <family val="0"/>
    </font>
    <font>
      <b/>
      <sz val="10"/>
      <color indexed="46"/>
      <name val="Arial"/>
      <family val="2"/>
    </font>
    <font>
      <sz val="10"/>
      <color indexed="43"/>
      <name val="Arial"/>
      <family val="2"/>
    </font>
    <font>
      <sz val="10"/>
      <color indexed="10"/>
      <name val="Arial"/>
      <family val="2"/>
    </font>
    <font>
      <sz val="10"/>
      <color indexed="10"/>
      <name val="Wingdings"/>
      <family val="0"/>
    </font>
    <font>
      <b/>
      <sz val="10"/>
      <color indexed="43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8"/>
      <color indexed="18"/>
      <name val="Arial"/>
      <family val="2"/>
    </font>
    <font>
      <b/>
      <sz val="22"/>
      <color indexed="1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Alignment="1">
      <alignment/>
    </xf>
    <xf numFmtId="0" fontId="9" fillId="3" borderId="0" xfId="0" applyFont="1" applyFill="1" applyAlignment="1">
      <alignment/>
    </xf>
    <xf numFmtId="0" fontId="9" fillId="0" borderId="0" xfId="0" applyFont="1" applyAlignment="1">
      <alignment/>
    </xf>
    <xf numFmtId="2" fontId="11" fillId="4" borderId="0" xfId="0" applyNumberFormat="1" applyFont="1" applyFill="1" applyAlignment="1" applyProtection="1">
      <alignment/>
      <protection locked="0"/>
    </xf>
    <xf numFmtId="0" fontId="12" fillId="4" borderId="0" xfId="0" applyFont="1" applyFill="1" applyAlignment="1">
      <alignment/>
    </xf>
    <xf numFmtId="0" fontId="13" fillId="4" borderId="0" xfId="0" applyFont="1" applyFill="1" applyAlignment="1">
      <alignment horizontal="center"/>
    </xf>
    <xf numFmtId="199" fontId="14" fillId="4" borderId="0" xfId="0" applyNumberFormat="1" applyFont="1" applyFill="1" applyAlignment="1">
      <alignment horizontal="center"/>
    </xf>
    <xf numFmtId="0" fontId="15" fillId="4" borderId="0" xfId="0" applyFont="1" applyFill="1" applyAlignment="1" applyProtection="1">
      <alignment/>
      <protection locked="0"/>
    </xf>
    <xf numFmtId="0" fontId="11" fillId="4" borderId="0" xfId="0" applyFont="1" applyFill="1" applyAlignment="1">
      <alignment/>
    </xf>
    <xf numFmtId="0" fontId="16" fillId="4" borderId="0" xfId="0" applyFont="1" applyFill="1" applyAlignment="1">
      <alignment/>
    </xf>
    <xf numFmtId="0" fontId="16" fillId="5" borderId="0" xfId="0" applyFont="1" applyFill="1" applyAlignment="1">
      <alignment/>
    </xf>
    <xf numFmtId="0" fontId="0" fillId="5" borderId="0" xfId="0" applyFill="1" applyAlignment="1">
      <alignment/>
    </xf>
    <xf numFmtId="199" fontId="11" fillId="4" borderId="0" xfId="0" applyNumberFormat="1" applyFont="1" applyFill="1" applyAlignment="1">
      <alignment/>
    </xf>
    <xf numFmtId="0" fontId="12" fillId="4" borderId="0" xfId="0" applyFont="1" applyFill="1" applyBorder="1" applyAlignment="1">
      <alignment horizontal="center"/>
    </xf>
    <xf numFmtId="2" fontId="13" fillId="4" borderId="0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9" fontId="12" fillId="4" borderId="0" xfId="35" applyFont="1" applyFill="1" applyBorder="1" applyAlignment="1">
      <alignment/>
    </xf>
    <xf numFmtId="9" fontId="17" fillId="4" borderId="0" xfId="0" applyNumberFormat="1" applyFont="1" applyFill="1" applyBorder="1" applyAlignment="1" applyProtection="1">
      <alignment/>
      <protection locked="0"/>
    </xf>
    <xf numFmtId="0" fontId="18" fillId="6" borderId="10" xfId="0" applyFont="1" applyFill="1" applyBorder="1" applyAlignment="1">
      <alignment/>
    </xf>
    <xf numFmtId="0" fontId="11" fillId="6" borderId="11" xfId="0" applyFont="1" applyFill="1" applyBorder="1" applyAlignment="1">
      <alignment/>
    </xf>
    <xf numFmtId="0" fontId="16" fillId="6" borderId="12" xfId="0" applyFont="1" applyFill="1" applyBorder="1" applyAlignment="1">
      <alignment/>
    </xf>
    <xf numFmtId="0" fontId="12" fillId="6" borderId="13" xfId="0" applyFont="1" applyFill="1" applyBorder="1" applyAlignment="1">
      <alignment/>
    </xf>
    <xf numFmtId="0" fontId="11" fillId="6" borderId="0" xfId="0" applyFont="1" applyFill="1" applyBorder="1" applyAlignment="1">
      <alignment/>
    </xf>
    <xf numFmtId="0" fontId="19" fillId="6" borderId="0" xfId="0" applyFont="1" applyFill="1" applyBorder="1" applyAlignment="1">
      <alignment/>
    </xf>
    <xf numFmtId="0" fontId="20" fillId="6" borderId="14" xfId="0" applyFont="1" applyFill="1" applyBorder="1" applyAlignment="1">
      <alignment/>
    </xf>
    <xf numFmtId="0" fontId="20" fillId="4" borderId="0" xfId="0" applyFont="1" applyFill="1" applyAlignment="1">
      <alignment/>
    </xf>
    <xf numFmtId="0" fontId="21" fillId="6" borderId="0" xfId="0" applyFont="1" applyFill="1" applyBorder="1" applyAlignment="1">
      <alignment horizontal="centerContinuous"/>
    </xf>
    <xf numFmtId="0" fontId="18" fillId="6" borderId="0" xfId="0" applyFont="1" applyFill="1" applyBorder="1" applyAlignment="1">
      <alignment/>
    </xf>
    <xf numFmtId="0" fontId="20" fillId="4" borderId="0" xfId="0" applyFont="1" applyFill="1" applyBorder="1" applyAlignment="1">
      <alignment/>
    </xf>
    <xf numFmtId="0" fontId="12" fillId="6" borderId="15" xfId="0" applyFont="1" applyFill="1" applyBorder="1" applyAlignment="1">
      <alignment/>
    </xf>
    <xf numFmtId="0" fontId="11" fillId="6" borderId="16" xfId="0" applyFont="1" applyFill="1" applyBorder="1" applyAlignment="1">
      <alignment/>
    </xf>
    <xf numFmtId="0" fontId="19" fillId="6" borderId="16" xfId="0" applyFont="1" applyFill="1" applyBorder="1" applyAlignment="1">
      <alignment/>
    </xf>
    <xf numFmtId="0" fontId="20" fillId="6" borderId="17" xfId="0" applyFont="1" applyFill="1" applyBorder="1" applyAlignment="1">
      <alignment/>
    </xf>
    <xf numFmtId="9" fontId="12" fillId="4" borderId="0" xfId="0" applyNumberFormat="1" applyFont="1" applyFill="1" applyAlignment="1">
      <alignment/>
    </xf>
    <xf numFmtId="0" fontId="19" fillId="4" borderId="0" xfId="0" applyFont="1" applyFill="1" applyAlignment="1">
      <alignment/>
    </xf>
    <xf numFmtId="0" fontId="12" fillId="4" borderId="0" xfId="0" applyFont="1" applyFill="1" applyAlignment="1">
      <alignment horizontal="centerContinuous"/>
    </xf>
    <xf numFmtId="0" fontId="0" fillId="4" borderId="0" xfId="0" applyFill="1" applyAlignment="1">
      <alignment/>
    </xf>
    <xf numFmtId="0" fontId="11" fillId="5" borderId="0" xfId="0" applyFont="1" applyFill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7" borderId="0" xfId="0" applyFill="1" applyAlignment="1">
      <alignment/>
    </xf>
    <xf numFmtId="0" fontId="21" fillId="6" borderId="13" xfId="0" applyFont="1" applyFill="1" applyBorder="1" applyAlignment="1">
      <alignment horizontal="right"/>
    </xf>
    <xf numFmtId="0" fontId="21" fillId="6" borderId="14" xfId="0" applyFont="1" applyFill="1" applyBorder="1" applyAlignment="1">
      <alignment/>
    </xf>
    <xf numFmtId="0" fontId="25" fillId="7" borderId="0" xfId="0" applyFont="1" applyFill="1" applyAlignment="1">
      <alignment horizontal="center"/>
    </xf>
    <xf numFmtId="0" fontId="26" fillId="7" borderId="0" xfId="0" applyFont="1" applyFill="1" applyAlignment="1">
      <alignment horizontal="center" vertical="top"/>
    </xf>
    <xf numFmtId="0" fontId="10" fillId="3" borderId="0" xfId="0" applyFont="1" applyFill="1" applyAlignment="1">
      <alignment horizontal="center"/>
    </xf>
    <xf numFmtId="207" fontId="22" fillId="8" borderId="18" xfId="0" applyNumberFormat="1" applyFont="1" applyFill="1" applyBorder="1" applyAlignment="1">
      <alignment horizontal="center"/>
    </xf>
    <xf numFmtId="207" fontId="22" fillId="8" borderId="19" xfId="0" applyNumberFormat="1" applyFont="1" applyFill="1" applyBorder="1" applyAlignment="1">
      <alignment horizontal="center"/>
    </xf>
  </cellXfs>
  <cellStyles count="22">
    <cellStyle name="Normal" xfId="0"/>
    <cellStyle name="Comma" xfId="15"/>
    <cellStyle name="Comma [0]" xfId="16"/>
    <cellStyle name="Milliers [0]_agitationthermiq.xls Graphique 1" xfId="17"/>
    <cellStyle name="Milliers [0]_Classeur1 Graphique 2" xfId="18"/>
    <cellStyle name="Milliers [0]_Thermometres.xls Graphique 13" xfId="19"/>
    <cellStyle name="Milliers [0]_Thermometres.xls Graphique 2" xfId="20"/>
    <cellStyle name="Milliers_agitationthermiq.xls Graphique 1" xfId="21"/>
    <cellStyle name="Milliers_Classeur1 Graphique 2" xfId="22"/>
    <cellStyle name="Milliers_Thermometres.xls Graphique 13" xfId="23"/>
    <cellStyle name="Milliers_Thermometres.xls Graphique 2" xfId="24"/>
    <cellStyle name="Currency" xfId="25"/>
    <cellStyle name="Currency [0]" xfId="26"/>
    <cellStyle name="Monétaire [0]_agitationthermiq.xls Graphique 1" xfId="27"/>
    <cellStyle name="Monétaire [0]_Classeur1 Graphique 2" xfId="28"/>
    <cellStyle name="Monétaire [0]_Thermometres.xls Graphique 13" xfId="29"/>
    <cellStyle name="Monétaire [0]_Thermometres.xls Graphique 2" xfId="30"/>
    <cellStyle name="Monétaire_agitationthermiq.xls Graphique 1" xfId="31"/>
    <cellStyle name="Monétaire_Classeur1 Graphique 2" xfId="32"/>
    <cellStyle name="Monétaire_Thermometres.xls Graphique 13" xfId="33"/>
    <cellStyle name="Monétaire_Thermometres.xls Graphique 2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075"/>
          <c:w val="0.93125"/>
          <c:h val="0.87225"/>
        </c:manualLayout>
      </c:layout>
      <c:scatterChart>
        <c:scatterStyle val="smooth"/>
        <c:varyColors val="1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48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49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Animation!$D$3:$D$151</c:f>
              <c:numCache/>
            </c:numRef>
          </c:xVal>
          <c:yVal>
            <c:numRef>
              <c:f>Animation!$E$3:$E$151</c:f>
              <c:numCache/>
            </c:numRef>
          </c:yVal>
          <c:smooth val="1"/>
        </c:ser>
        <c:axId val="35672813"/>
        <c:axId val="52619862"/>
      </c:scatterChart>
      <c:valAx>
        <c:axId val="35672813"/>
        <c:scaling>
          <c:orientation val="minMax"/>
          <c:max val="1.05"/>
          <c:min val="-1.05"/>
        </c:scaling>
        <c:axPos val="b"/>
        <c:delete val="1"/>
        <c:majorTickMark val="out"/>
        <c:minorTickMark val="none"/>
        <c:tickLblPos val="nextTo"/>
        <c:crossAx val="52619862"/>
        <c:crosses val="autoZero"/>
        <c:crossBetween val="midCat"/>
        <c:dispUnits/>
        <c:majorUnit val="0.5"/>
        <c:minorUnit val="0.1"/>
      </c:valAx>
      <c:valAx>
        <c:axId val="52619862"/>
        <c:scaling>
          <c:orientation val="minMax"/>
          <c:max val="1.05"/>
          <c:min val="-1.05"/>
        </c:scaling>
        <c:axPos val="l"/>
        <c:delete val="1"/>
        <c:majorTickMark val="out"/>
        <c:minorTickMark val="none"/>
        <c:tickLblPos val="nextTo"/>
        <c:crossAx val="35672813"/>
        <c:crosses val="autoZero"/>
        <c:crossBetween val="midCat"/>
        <c:dispUnits/>
      </c:valAx>
      <c:spPr>
        <a:solidFill>
          <a:srgbClr val="FFFFFF"/>
        </a:solidFill>
        <a:ln w="38100">
          <a:solidFill>
            <a:srgbClr val="000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715"/>
          <c:y val="0.0265"/>
          <c:w val="0.821"/>
          <c:h val="0.879"/>
        </c:manualLayout>
      </c:layout>
      <c:scatterChart>
        <c:scatterStyle val="lineMarker"/>
        <c:varyColors val="0"/>
        <c:ser>
          <c:idx val="0"/>
          <c:order val="0"/>
          <c:tx>
            <c:strRef>
              <c:f>Thermo!$A$3</c:f>
              <c:strCache>
                <c:ptCount val="1"/>
                <c:pt idx="0">
                  <c:v>boule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25400">
                <a:solidFill>
                  <a:srgbClr val="000080"/>
                </a:solidFill>
              </a:ln>
            </c:spPr>
            <c:marker>
              <c:size val="4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Thermo!$B$3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Thermo!$C$3</c:f>
              <c:numCache>
                <c:ptCount val="1"/>
                <c:pt idx="0">
                  <c:v>-8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Thermo!$A$4</c:f>
              <c:strCache>
                <c:ptCount val="1"/>
                <c:pt idx="0">
                  <c:v>Tacboule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Thermo!$B$4</c:f>
              <c:numCache>
                <c:ptCount val="1"/>
                <c:pt idx="0">
                  <c:v>0.7</c:v>
                </c:pt>
              </c:numCache>
            </c:numRef>
          </c:xVal>
          <c:yVal>
            <c:numRef>
              <c:f>Thermo!$C$4</c:f>
              <c:numCache>
                <c:ptCount val="1"/>
                <c:pt idx="0">
                  <c:v>-6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Thermo!$A$5</c:f>
              <c:strCache>
                <c:ptCount val="1"/>
                <c:pt idx="0">
                  <c:v>mercure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Thermo!$F$3</c:f>
                <c:numCache>
                  <c:ptCount val="1"/>
                  <c:pt idx="0">
                    <c:v>70</c:v>
                  </c:pt>
                </c:numCache>
              </c:numRef>
            </c:pl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Thermo!$B$5:$B$15</c:f>
              <c:numCache>
                <c:ptCount val="11"/>
                <c:pt idx="0">
                  <c:v>0.75</c:v>
                </c:pt>
                <c:pt idx="1">
                  <c:v>0.8</c:v>
                </c:pt>
                <c:pt idx="2">
                  <c:v>0.85</c:v>
                </c:pt>
                <c:pt idx="3">
                  <c:v>0.9</c:v>
                </c:pt>
                <c:pt idx="4">
                  <c:v>0.95</c:v>
                </c:pt>
                <c:pt idx="5">
                  <c:v>1</c:v>
                </c:pt>
                <c:pt idx="6">
                  <c:v>1.05</c:v>
                </c:pt>
                <c:pt idx="7">
                  <c:v>1.1</c:v>
                </c:pt>
                <c:pt idx="8">
                  <c:v>1.15</c:v>
                </c:pt>
                <c:pt idx="9">
                  <c:v>1.2</c:v>
                </c:pt>
                <c:pt idx="10">
                  <c:v>1.25</c:v>
                </c:pt>
              </c:numCache>
            </c:numRef>
          </c:xVal>
          <c:yVal>
            <c:numRef>
              <c:f>Thermo!$C$5:$C$15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Thermo!$A$16</c:f>
              <c:strCache>
                <c:ptCount val="1"/>
                <c:pt idx="0">
                  <c:v>Long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Thermo!$F$4</c:f>
                <c:numCache>
                  <c:ptCount val="1"/>
                  <c:pt idx="0">
                    <c:v>55</c:v>
                  </c:pt>
                </c:numCache>
              </c:numRef>
            </c:plus>
            <c:noEndCap val="1"/>
            <c:spPr>
              <a:ln w="38100">
                <a:solidFill>
                  <a:srgbClr val="FFFFFF"/>
                </a:solidFill>
              </a:ln>
            </c:spPr>
          </c:errBars>
          <c:xVal>
            <c:numRef>
              <c:f>Thermo!$B$16</c:f>
              <c:numCache>
                <c:ptCount val="1"/>
                <c:pt idx="0">
                  <c:v>0.85</c:v>
                </c:pt>
              </c:numCache>
            </c:numRef>
          </c:xVal>
          <c:yVal>
            <c:numRef>
              <c:f>Thermo!$C$16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Thermo!$A$19</c:f>
              <c:strCache>
                <c:ptCount val="1"/>
                <c:pt idx="0">
                  <c:v>gauche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Thermo!$B$19:$B$28</c:f>
              <c:numCache>
                <c:ptCount val="10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</c:numCache>
            </c:numRef>
          </c:xVal>
          <c:yVal>
            <c:numRef>
              <c:f>Thermo!$C$19:$C$28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Thermo!$A$29</c:f>
              <c:strCache>
                <c:ptCount val="1"/>
                <c:pt idx="0">
                  <c:v>droite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Thermo!$B$29:$B$38</c:f>
              <c:numCache>
                <c:ptCount val="10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1.3</c:v>
                </c:pt>
                <c:pt idx="8">
                  <c:v>1.3</c:v>
                </c:pt>
                <c:pt idx="9">
                  <c:v>1.3</c:v>
                </c:pt>
              </c:numCache>
            </c:numRef>
          </c:xVal>
          <c:yVal>
            <c:numRef>
              <c:f>Thermo!$C$29:$C$38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yVal>
          <c:smooth val="0"/>
        </c:ser>
        <c:axId val="3816711"/>
        <c:axId val="34350400"/>
      </c:scatterChart>
      <c:scatterChart>
        <c:scatterStyle val="lineMarker"/>
        <c:varyColors val="0"/>
        <c:ser>
          <c:idx val="4"/>
          <c:order val="4"/>
          <c:tx>
            <c:strRef>
              <c:f>Thermo!$A$17</c:f>
              <c:strCache>
                <c:ptCount val="1"/>
                <c:pt idx="0">
                  <c:v>prise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Lit>
                <c:ptCount val="1"/>
                <c:pt idx="0">
                  <c:v>90</c:v>
                </c:pt>
              </c:numLit>
            </c:minus>
            <c:noEndCap val="1"/>
            <c:spPr>
              <a:ln w="12700">
                <a:solidFill/>
              </a:ln>
            </c:spPr>
          </c:errBars>
          <c:xVal>
            <c:numRef>
              <c:f>Thermo!$B$17:$B$18</c:f>
              <c:numCache>
                <c:ptCount val="2"/>
                <c:pt idx="0">
                  <c:v>0.7</c:v>
                </c:pt>
                <c:pt idx="1">
                  <c:v>1.3</c:v>
                </c:pt>
              </c:numCache>
            </c:numRef>
          </c:xVal>
          <c:yVal>
            <c:numRef>
              <c:f>Thermo!$C$17:$C$18</c:f>
              <c:numCach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axId val="40718145"/>
        <c:axId val="30918986"/>
      </c:scatterChart>
      <c:valAx>
        <c:axId val="38167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350400"/>
        <c:crosses val="autoZero"/>
        <c:crossBetween val="midCat"/>
        <c:dispUnits/>
      </c:valAx>
      <c:valAx>
        <c:axId val="34350400"/>
        <c:scaling>
          <c:orientation val="minMax"/>
          <c:max val="110"/>
          <c:min val="-1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16711"/>
        <c:crosses val="autoZero"/>
        <c:crossBetween val="midCat"/>
        <c:dispUnits/>
        <c:majorUnit val="10"/>
        <c:minorUnit val="5"/>
      </c:valAx>
      <c:valAx>
        <c:axId val="40718145"/>
        <c:scaling>
          <c:orientation val="minMax"/>
        </c:scaling>
        <c:axPos val="b"/>
        <c:delete val="1"/>
        <c:majorTickMark val="in"/>
        <c:minorTickMark val="none"/>
        <c:tickLblPos val="nextTo"/>
        <c:crossAx val="30918986"/>
        <c:crosses val="max"/>
        <c:crossBetween val="midCat"/>
        <c:dispUnits/>
      </c:valAx>
      <c:valAx>
        <c:axId val="30918986"/>
        <c:scaling>
          <c:orientation val="minMax"/>
          <c:max val="10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718145"/>
        <c:crosses val="max"/>
        <c:crossBetween val="midCat"/>
        <c:dispUnits/>
        <c:majorUnit val="10"/>
        <c:minorUnit val="5"/>
      </c:valAx>
      <c:spPr>
        <a:ln w="3175"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7225"/>
          <c:y val="0.02675"/>
          <c:w val="0.819"/>
          <c:h val="0.87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Thermo!$A$3</c:f>
              <c:strCache>
                <c:ptCount val="1"/>
                <c:pt idx="0">
                  <c:v>boule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42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Thermo!$B$3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Thermo!$C$3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Thermo!$A$4</c:f>
              <c:strCache>
                <c:ptCount val="1"/>
                <c:pt idx="0">
                  <c:v>Tacboule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Thermo!$B$4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Thermo!$C$4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Thermo!$A$5</c:f>
              <c:strCache>
                <c:ptCount val="1"/>
                <c:pt idx="0">
                  <c:v>mercure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Thermo!$F$3</c:f>
                <c:numCache>
                  <c:ptCount val="1"/>
                  <c:pt idx="0">
                    <c:v>45</c:v>
                  </c:pt>
                </c:numCache>
              </c:numRef>
            </c:pl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Thermo!$B$5:$B$15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Thermo!$C$5:$C$15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Thermo!$A$16</c:f>
              <c:strCache>
                <c:ptCount val="1"/>
                <c:pt idx="0">
                  <c:v>Long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Thermo!$F$4</c:f>
                <c:numCache>
                  <c:ptCount val="1"/>
                  <c:pt idx="0">
                    <c:v>30</c:v>
                  </c:pt>
                </c:numCache>
              </c:numRef>
            </c:plus>
            <c:noEndCap val="1"/>
            <c:spPr>
              <a:ln w="38100">
                <a:solidFill>
                  <a:srgbClr val="FFFFFF"/>
                </a:solidFill>
              </a:ln>
            </c:spPr>
          </c:errBars>
          <c:xVal>
            <c:numRef>
              <c:f>Thermo!$B$16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Thermo!$C$16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Thermo!$A$19</c:f>
              <c:strCache>
                <c:ptCount val="1"/>
                <c:pt idx="0">
                  <c:v>gauche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Thermo!$B$19:$B$28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Thermo!$C$19:$C$28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Thermo!$A$29</c:f>
              <c:strCache>
                <c:ptCount val="1"/>
                <c:pt idx="0">
                  <c:v>droite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Thermo!$B$29:$B$38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Thermo!$C$29:$C$38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9835419"/>
        <c:axId val="21409908"/>
      </c:scatterChart>
      <c:scatterChart>
        <c:scatterStyle val="lineMarker"/>
        <c:varyColors val="0"/>
        <c:ser>
          <c:idx val="4"/>
          <c:order val="4"/>
          <c:tx>
            <c:strRef>
              <c:f>Thermo!$A$17</c:f>
              <c:strCache>
                <c:ptCount val="1"/>
                <c:pt idx="0">
                  <c:v>prise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Lit>
                <c:ptCount val="1"/>
                <c:pt idx="0">
                  <c:v>90</c:v>
                </c:pt>
              </c:numLit>
            </c:minus>
            <c:noEndCap val="1"/>
            <c:spPr>
              <a:ln w="12700">
                <a:solidFill/>
              </a:ln>
            </c:spPr>
          </c:errBars>
          <c:xVal>
            <c:numRef>
              <c:f>Thermo!$B$17:$B$18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Thermo!$C$17:$C$18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58471445"/>
        <c:axId val="56480958"/>
      </c:scatterChart>
      <c:valAx>
        <c:axId val="9835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409908"/>
        <c:crosses val="autoZero"/>
        <c:crossBetween val="midCat"/>
        <c:dispUnits/>
      </c:valAx>
      <c:valAx>
        <c:axId val="21409908"/>
        <c:scaling>
          <c:orientation val="minMax"/>
          <c:max val="110"/>
          <c:min val="-1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835419"/>
        <c:crosses val="autoZero"/>
        <c:crossBetween val="midCat"/>
        <c:dispUnits/>
        <c:majorUnit val="10"/>
        <c:minorUnit val="5"/>
      </c:valAx>
      <c:valAx>
        <c:axId val="58471445"/>
        <c:scaling>
          <c:orientation val="minMax"/>
        </c:scaling>
        <c:axPos val="b"/>
        <c:delete val="1"/>
        <c:majorTickMark val="in"/>
        <c:minorTickMark val="none"/>
        <c:tickLblPos val="nextTo"/>
        <c:crossAx val="56480958"/>
        <c:crosses val="max"/>
        <c:crossBetween val="midCat"/>
        <c:dispUnits/>
      </c:valAx>
      <c:valAx>
        <c:axId val="56480958"/>
        <c:scaling>
          <c:orientation val="minMax"/>
          <c:max val="10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471445"/>
        <c:crosses val="max"/>
        <c:crossBetween val="midCat"/>
        <c:dispUnits/>
        <c:majorUnit val="10"/>
        <c:minorUnit val="5"/>
      </c:valAx>
      <c:spPr>
        <a:ln w="3175"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6</xdr:row>
      <xdr:rowOff>114300</xdr:rowOff>
    </xdr:from>
    <xdr:to>
      <xdr:col>10</xdr:col>
      <xdr:colOff>228600</xdr:colOff>
      <xdr:row>29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085850"/>
          <a:ext cx="6648450" cy="3724275"/>
        </a:xfrm>
        <a:prstGeom prst="rect">
          <a:avLst/>
        </a:prstGeom>
        <a:noFill/>
        <a:ln w="76200" cmpd="tri">
          <a:solidFill>
            <a:srgbClr val="000080"/>
          </a:solidFill>
          <a:headEnd type="none"/>
          <a:tailEnd type="none"/>
        </a:ln>
      </xdr:spPr>
    </xdr:pic>
    <xdr:clientData/>
  </xdr:twoCellAnchor>
  <xdr:twoCellAnchor>
    <xdr:from>
      <xdr:col>0</xdr:col>
      <xdr:colOff>400050</xdr:colOff>
      <xdr:row>1</xdr:row>
      <xdr:rowOff>19050</xdr:rowOff>
    </xdr:from>
    <xdr:to>
      <xdr:col>12</xdr:col>
      <xdr:colOff>0</xdr:colOff>
      <xdr:row>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400050" y="180975"/>
          <a:ext cx="8743950" cy="762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AGITATION THERMIQUE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13</xdr:row>
      <xdr:rowOff>0</xdr:rowOff>
    </xdr:from>
    <xdr:to>
      <xdr:col>8</xdr:col>
      <xdr:colOff>85725</xdr:colOff>
      <xdr:row>13</xdr:row>
      <xdr:rowOff>0</xdr:rowOff>
    </xdr:to>
    <xdr:sp>
      <xdr:nvSpPr>
        <xdr:cNvPr id="1" name="Fuite"/>
        <xdr:cNvSpPr>
          <a:spLocks/>
        </xdr:cNvSpPr>
      </xdr:nvSpPr>
      <xdr:spPr>
        <a:xfrm>
          <a:off x="5772150" y="2828925"/>
          <a:ext cx="0" cy="0"/>
        </a:xfrm>
        <a:prstGeom prst="ellipse">
          <a:avLst/>
        </a:prstGeom>
        <a:solidFill>
          <a:srgbClr val="993366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3</xdr:row>
      <xdr:rowOff>57150</xdr:rowOff>
    </xdr:from>
    <xdr:to>
      <xdr:col>4</xdr:col>
      <xdr:colOff>542925</xdr:colOff>
      <xdr:row>44</xdr:row>
      <xdr:rowOff>9525</xdr:rowOff>
    </xdr:to>
    <xdr:graphicFrame>
      <xdr:nvGraphicFramePr>
        <xdr:cNvPr id="2" name="Chart 2"/>
        <xdr:cNvGraphicFramePr/>
      </xdr:nvGraphicFramePr>
      <xdr:xfrm>
        <a:off x="752475" y="904875"/>
        <a:ext cx="33051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142875</xdr:colOff>
      <xdr:row>29</xdr:row>
      <xdr:rowOff>0</xdr:rowOff>
    </xdr:from>
    <xdr:to>
      <xdr:col>12</xdr:col>
      <xdr:colOff>590550</xdr:colOff>
      <xdr:row>37</xdr:row>
      <xdr:rowOff>9525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343650" y="3562350"/>
          <a:ext cx="2733675" cy="31432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Touche Echap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pour arreter l'animation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304800</xdr:colOff>
      <xdr:row>2</xdr:row>
      <xdr:rowOff>142875</xdr:rowOff>
    </xdr:from>
    <xdr:to>
      <xdr:col>4</xdr:col>
      <xdr:colOff>1028700</xdr:colOff>
      <xdr:row>44</xdr:row>
      <xdr:rowOff>123825</xdr:rowOff>
    </xdr:to>
    <xdr:sp>
      <xdr:nvSpPr>
        <xdr:cNvPr id="4" name="Oval 6"/>
        <xdr:cNvSpPr>
          <a:spLocks/>
        </xdr:cNvSpPr>
      </xdr:nvSpPr>
      <xdr:spPr>
        <a:xfrm>
          <a:off x="419100" y="742950"/>
          <a:ext cx="4124325" cy="3762375"/>
        </a:xfrm>
        <a:prstGeom prst="ellips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37</xdr:row>
      <xdr:rowOff>19050</xdr:rowOff>
    </xdr:from>
    <xdr:to>
      <xdr:col>8</xdr:col>
      <xdr:colOff>495300</xdr:colOff>
      <xdr:row>50</xdr:row>
      <xdr:rowOff>104775</xdr:rowOff>
    </xdr:to>
    <xdr:grpSp>
      <xdr:nvGrpSpPr>
        <xdr:cNvPr id="5" name="Group 7"/>
        <xdr:cNvGrpSpPr>
          <a:grpSpLocks/>
        </xdr:cNvGrpSpPr>
      </xdr:nvGrpSpPr>
      <xdr:grpSpPr>
        <a:xfrm>
          <a:off x="3943350" y="3886200"/>
          <a:ext cx="2238375" cy="1571625"/>
          <a:chOff x="477" y="391"/>
          <a:chExt cx="252" cy="145"/>
        </a:xfrm>
        <a:solidFill>
          <a:srgbClr val="FFFFFF"/>
        </a:solidFill>
      </xdr:grpSpPr>
      <xdr:sp>
        <xdr:nvSpPr>
          <xdr:cNvPr id="6" name="Line 8"/>
          <xdr:cNvSpPr>
            <a:spLocks/>
          </xdr:cNvSpPr>
        </xdr:nvSpPr>
        <xdr:spPr>
          <a:xfrm>
            <a:off x="486" y="391"/>
            <a:ext cx="243" cy="132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9"/>
          <xdr:cNvSpPr>
            <a:spLocks/>
          </xdr:cNvSpPr>
        </xdr:nvSpPr>
        <xdr:spPr>
          <a:xfrm>
            <a:off x="482" y="396"/>
            <a:ext cx="243" cy="132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0"/>
          <xdr:cNvSpPr>
            <a:spLocks/>
          </xdr:cNvSpPr>
        </xdr:nvSpPr>
        <xdr:spPr>
          <a:xfrm>
            <a:off x="480" y="400"/>
            <a:ext cx="243" cy="132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1"/>
          <xdr:cNvSpPr>
            <a:spLocks/>
          </xdr:cNvSpPr>
        </xdr:nvSpPr>
        <xdr:spPr>
          <a:xfrm>
            <a:off x="477" y="404"/>
            <a:ext cx="243" cy="132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5</xdr:row>
      <xdr:rowOff>9525</xdr:rowOff>
    </xdr:from>
    <xdr:to>
      <xdr:col>12</xdr:col>
      <xdr:colOff>752475</xdr:colOff>
      <xdr:row>7</xdr:row>
      <xdr:rowOff>85725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6200775" y="1352550"/>
          <a:ext cx="3038475" cy="571500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Choisir une température à l'aide de la barre d'animation puis choisir le bouton d'animation.</a:t>
          </a:r>
        </a:p>
      </xdr:txBody>
    </xdr:sp>
    <xdr:clientData/>
  </xdr:twoCellAnchor>
  <xdr:twoCellAnchor>
    <xdr:from>
      <xdr:col>6</xdr:col>
      <xdr:colOff>104775</xdr:colOff>
      <xdr:row>1</xdr:row>
      <xdr:rowOff>209550</xdr:rowOff>
    </xdr:from>
    <xdr:to>
      <xdr:col>8</xdr:col>
      <xdr:colOff>85725</xdr:colOff>
      <xdr:row>43</xdr:row>
      <xdr:rowOff>0</xdr:rowOff>
    </xdr:to>
    <xdr:graphicFrame>
      <xdr:nvGraphicFramePr>
        <xdr:cNvPr id="11" name="Chart 15"/>
        <xdr:cNvGraphicFramePr/>
      </xdr:nvGraphicFramePr>
      <xdr:xfrm>
        <a:off x="4886325" y="561975"/>
        <a:ext cx="88582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19050</xdr:rowOff>
    </xdr:from>
    <xdr:to>
      <xdr:col>5</xdr:col>
      <xdr:colOff>457200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2628900" y="1009650"/>
        <a:ext cx="8763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46"/>
  <sheetViews>
    <sheetView showGridLines="0" showRowColHeaders="0" tabSelected="1" workbookViewId="0" topLeftCell="A1">
      <selection activeCell="L8" sqref="L8"/>
    </sheetView>
  </sheetViews>
  <sheetFormatPr defaultColWidth="11.421875" defaultRowHeight="12.75"/>
  <cols>
    <col min="1" max="16384" width="11.421875" style="10" customWidth="1"/>
  </cols>
  <sheetData>
    <row r="1" spans="1:16" ht="12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12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12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ht="12.7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12.7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ht="12.7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ht="12.7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12.7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12.7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6" ht="12.7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2.7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ht="12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6" ht="12.7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ht="12.7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ht="12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1:16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1:16" ht="12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1:16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1:16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spans="1:16" ht="12.75">
      <c r="A30" s="52"/>
      <c r="B30" s="52"/>
      <c r="C30" s="52"/>
      <c r="D30" s="52"/>
      <c r="E30" s="52"/>
      <c r="F30" s="52"/>
      <c r="G30" s="52"/>
      <c r="H30" s="52"/>
      <c r="I30" s="55" t="s">
        <v>6</v>
      </c>
      <c r="J30" s="55"/>
      <c r="K30" s="55"/>
      <c r="L30" s="52"/>
      <c r="M30" s="52"/>
      <c r="N30" s="52"/>
      <c r="O30" s="52"/>
      <c r="P30" s="52"/>
    </row>
    <row r="31" spans="1:16" ht="12.75">
      <c r="A31" s="56" t="s">
        <v>5</v>
      </c>
      <c r="B31" s="56"/>
      <c r="C31" s="56"/>
      <c r="D31" s="56"/>
      <c r="E31" s="52"/>
      <c r="F31" s="52"/>
      <c r="G31" s="52"/>
      <c r="H31" s="52"/>
      <c r="I31" s="55"/>
      <c r="J31" s="55"/>
      <c r="K31" s="55"/>
      <c r="L31" s="52"/>
      <c r="M31" s="52"/>
      <c r="N31" s="52"/>
      <c r="O31" s="52"/>
      <c r="P31" s="52"/>
    </row>
    <row r="32" spans="1:16" ht="12.75">
      <c r="A32" s="56"/>
      <c r="B32" s="56"/>
      <c r="C32" s="56"/>
      <c r="D32" s="56"/>
      <c r="E32" s="52"/>
      <c r="F32" s="52"/>
      <c r="G32" s="52"/>
      <c r="H32" s="52"/>
      <c r="I32" s="55"/>
      <c r="J32" s="55"/>
      <c r="K32" s="55"/>
      <c r="L32" s="52"/>
      <c r="M32" s="52"/>
      <c r="N32" s="52"/>
      <c r="O32" s="52"/>
      <c r="P32" s="52"/>
    </row>
    <row r="33" spans="1:16" ht="12.75">
      <c r="A33" s="56"/>
      <c r="B33" s="56"/>
      <c r="C33" s="56"/>
      <c r="D33" s="56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16" ht="12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1:16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1:16" ht="12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</row>
    <row r="37" spans="1:16" ht="12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</row>
    <row r="38" spans="1:16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</row>
    <row r="39" spans="1:16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</row>
    <row r="40" spans="1:16" ht="12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</row>
    <row r="41" spans="1:16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</row>
    <row r="42" spans="1:16" ht="12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1:16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</row>
    <row r="44" spans="1:16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</row>
    <row r="45" spans="1:16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</row>
    <row r="46" spans="1:16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</row>
  </sheetData>
  <sheetProtection password="F523" sheet="1" objects="1" scenarios="1"/>
  <mergeCells count="2">
    <mergeCell ref="I30:K32"/>
    <mergeCell ref="A31:D33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D169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1.7109375" style="49" customWidth="1"/>
    <col min="2" max="5" width="17.00390625" style="51" customWidth="1"/>
    <col min="6" max="6" width="2.00390625" style="51" customWidth="1"/>
    <col min="7" max="7" width="2.140625" style="51" customWidth="1"/>
    <col min="8" max="8" width="11.421875" style="50" customWidth="1"/>
    <col min="9" max="9" width="7.7109375" style="50" customWidth="1"/>
    <col min="15" max="18" width="3.7109375" style="0" customWidth="1"/>
  </cols>
  <sheetData>
    <row r="1" spans="1:16" s="12" customFormat="1" ht="27.75" customHeight="1">
      <c r="A1" s="11"/>
      <c r="B1" s="57" t="s">
        <v>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11"/>
      <c r="O1" s="11"/>
      <c r="P1" s="11"/>
    </row>
    <row r="2" spans="1:29" ht="19.5" customHeight="1">
      <c r="A2" s="13">
        <v>10.266666666666667</v>
      </c>
      <c r="B2" s="14" t="s">
        <v>4</v>
      </c>
      <c r="C2" s="14" t="e">
        <f>RADIANS(B2)</f>
        <v>#VALUE!</v>
      </c>
      <c r="D2" s="14" t="e">
        <f aca="true" t="shared" si="0" ref="D2:D65">SIN($I$2*C2)</f>
        <v>#VALUE!</v>
      </c>
      <c r="E2" s="14" t="e">
        <f>COS($I$3*C2)</f>
        <v>#VALUE!</v>
      </c>
      <c r="F2" s="14"/>
      <c r="G2" s="14"/>
      <c r="H2" s="15" t="str">
        <f>"X=sin(a*"&amp;I2&amp;")"</f>
        <v>X=sin(a*3,8)</v>
      </c>
      <c r="I2" s="16">
        <f>SPH/10</f>
        <v>3.8</v>
      </c>
      <c r="J2" s="17">
        <v>38</v>
      </c>
      <c r="K2" s="18" t="str">
        <f>"X+Y="&amp;I2+I3</f>
        <v>X+Y=7,3</v>
      </c>
      <c r="L2" s="18"/>
      <c r="M2" s="19"/>
      <c r="N2" s="19"/>
      <c r="O2" s="19"/>
      <c r="P2" s="19"/>
      <c r="Q2" s="20"/>
      <c r="R2" s="20"/>
      <c r="S2" s="20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29" ht="19.5" customHeight="1">
      <c r="A3" s="18">
        <v>6</v>
      </c>
      <c r="B3" s="14">
        <f aca="true" t="shared" si="1" ref="B3:B66">pas*ROW()+INCREMENT</f>
        <v>28.266666666666666</v>
      </c>
      <c r="C3" s="14">
        <f aca="true" t="shared" si="2" ref="C3:C66">RADIANS(B3)</f>
        <v>0.4933464018970638</v>
      </c>
      <c r="D3" s="14">
        <f t="shared" si="0"/>
        <v>0.9541707127265386</v>
      </c>
      <c r="E3" s="14">
        <f aca="true" t="shared" si="3" ref="E3:E66">COS($I$3*C3)</f>
        <v>-0.15528513183628742</v>
      </c>
      <c r="F3" s="14"/>
      <c r="G3" s="14"/>
      <c r="H3" s="15" t="str">
        <f>"Y=cos(a*"&amp;I3&amp;")"</f>
        <v>Y=cos(a*3,5)</v>
      </c>
      <c r="I3" s="16">
        <f>SPV/10</f>
        <v>3.5</v>
      </c>
      <c r="J3" s="17">
        <v>35</v>
      </c>
      <c r="K3" s="22" t="str">
        <f>"X/Y="&amp;(I2/I3)</f>
        <v>X/Y=1,08571428571429</v>
      </c>
      <c r="L3" s="18"/>
      <c r="M3" s="19"/>
      <c r="N3" s="19"/>
      <c r="O3" s="19"/>
      <c r="P3" s="19"/>
      <c r="Q3" s="20"/>
      <c r="R3" s="20"/>
      <c r="S3" s="20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ht="19.5" customHeight="1">
      <c r="A4" s="18"/>
      <c r="B4" s="14">
        <f t="shared" si="1"/>
        <v>34.266666666666666</v>
      </c>
      <c r="C4" s="14">
        <f t="shared" si="2"/>
        <v>0.5980661570167236</v>
      </c>
      <c r="D4" s="14">
        <f t="shared" si="0"/>
        <v>0.7636458031301722</v>
      </c>
      <c r="E4" s="14">
        <f t="shared" si="3"/>
        <v>-0.49899199545014744</v>
      </c>
      <c r="F4" s="14"/>
      <c r="G4" s="14"/>
      <c r="H4" s="23" t="str">
        <f>"a="&amp;pas</f>
        <v>a=6</v>
      </c>
      <c r="I4" s="24"/>
      <c r="J4" s="25"/>
      <c r="K4" s="26"/>
      <c r="L4" s="18"/>
      <c r="M4" s="19"/>
      <c r="N4" s="19"/>
      <c r="O4" s="19"/>
      <c r="P4" s="19"/>
      <c r="Q4" s="20"/>
      <c r="R4" s="20"/>
      <c r="S4" s="20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ht="19.5" customHeight="1" thickBot="1">
      <c r="A5" s="18"/>
      <c r="B5" s="14">
        <f t="shared" si="1"/>
        <v>40.266666666666666</v>
      </c>
      <c r="C5" s="14">
        <f t="shared" si="2"/>
        <v>0.7027859121363833</v>
      </c>
      <c r="D5" s="14">
        <f t="shared" si="0"/>
        <v>0.4537831408152861</v>
      </c>
      <c r="E5" s="14">
        <f t="shared" si="3"/>
        <v>-0.7764131880257891</v>
      </c>
      <c r="F5" s="14"/>
      <c r="G5" s="14"/>
      <c r="H5" s="25">
        <v>1</v>
      </c>
      <c r="I5" s="25"/>
      <c r="J5" s="25"/>
      <c r="K5" s="26"/>
      <c r="L5" s="18"/>
      <c r="M5" s="19"/>
      <c r="N5" s="19"/>
      <c r="O5" s="19"/>
      <c r="P5" s="19"/>
      <c r="Q5" s="20"/>
      <c r="R5" s="20"/>
      <c r="S5" s="20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ht="19.5" customHeight="1">
      <c r="A6" s="18"/>
      <c r="B6" s="14">
        <f t="shared" si="1"/>
        <v>46.266666666666666</v>
      </c>
      <c r="C6" s="14">
        <f t="shared" si="2"/>
        <v>0.8075056672560431</v>
      </c>
      <c r="D6" s="14">
        <f t="shared" si="0"/>
        <v>0.07300610952924334</v>
      </c>
      <c r="E6" s="14">
        <f t="shared" si="3"/>
        <v>-0.950696314980189</v>
      </c>
      <c r="F6" s="14"/>
      <c r="G6" s="14"/>
      <c r="H6" s="27">
        <v>1</v>
      </c>
      <c r="I6" s="28" t="s">
        <v>3</v>
      </c>
      <c r="J6" s="29"/>
      <c r="K6" s="30"/>
      <c r="L6" s="30"/>
      <c r="M6" s="31"/>
      <c r="N6" s="19"/>
      <c r="O6" s="19"/>
      <c r="P6" s="19"/>
      <c r="Q6" s="20"/>
      <c r="R6" s="20"/>
      <c r="S6" s="20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9.5" customHeight="1">
      <c r="A7" s="18"/>
      <c r="B7" s="14">
        <f t="shared" si="1"/>
        <v>52.266666666666666</v>
      </c>
      <c r="C7" s="14">
        <f t="shared" si="2"/>
        <v>0.9122254223757029</v>
      </c>
      <c r="D7" s="14">
        <f t="shared" si="0"/>
        <v>-0.319179856383599</v>
      </c>
      <c r="E7" s="14">
        <f t="shared" si="3"/>
        <v>-0.998689754391257</v>
      </c>
      <c r="F7" s="14"/>
      <c r="G7" s="14"/>
      <c r="H7" s="25"/>
      <c r="I7" s="25"/>
      <c r="J7" s="32">
        <f>360/120</f>
        <v>3</v>
      </c>
      <c r="K7" s="33"/>
      <c r="L7" s="34"/>
      <c r="M7" s="35"/>
      <c r="N7" s="36"/>
      <c r="O7" s="19"/>
      <c r="P7" s="19"/>
      <c r="Q7" s="20"/>
      <c r="R7" s="20"/>
      <c r="S7" s="20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9.5" customHeight="1" thickBot="1">
      <c r="A8" s="18"/>
      <c r="B8" s="14">
        <f t="shared" si="1"/>
        <v>58.266666666666666</v>
      </c>
      <c r="C8" s="14">
        <f t="shared" si="2"/>
        <v>1.0169451774953626</v>
      </c>
      <c r="D8" s="14">
        <f t="shared" si="0"/>
        <v>-0.6614864061879421</v>
      </c>
      <c r="E8" s="14">
        <f t="shared" si="3"/>
        <v>-0.9140180987057617</v>
      </c>
      <c r="F8" s="14"/>
      <c r="G8" s="14"/>
      <c r="H8" s="25"/>
      <c r="I8" s="25"/>
      <c r="J8" s="53"/>
      <c r="K8" s="37">
        <f>L8/30</f>
        <v>0.4666666666666667</v>
      </c>
      <c r="L8" s="38">
        <v>14</v>
      </c>
      <c r="M8" s="54"/>
      <c r="N8" s="39"/>
      <c r="O8" s="19"/>
      <c r="P8" s="19"/>
      <c r="Q8" s="20"/>
      <c r="R8" s="20"/>
      <c r="S8" s="20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9" ht="19.5" customHeight="1" thickBot="1">
      <c r="A9" s="18"/>
      <c r="B9" s="14">
        <f t="shared" si="1"/>
        <v>64.26666666666667</v>
      </c>
      <c r="C9" s="14">
        <f t="shared" si="2"/>
        <v>1.1216649326150225</v>
      </c>
      <c r="D9" s="14">
        <f t="shared" si="0"/>
        <v>-0.9004200298991359</v>
      </c>
      <c r="E9" s="14">
        <f t="shared" si="3"/>
        <v>-0.7079290584405156</v>
      </c>
      <c r="F9" s="14"/>
      <c r="G9" s="14"/>
      <c r="H9" s="25"/>
      <c r="I9" s="25"/>
      <c r="J9" s="32"/>
      <c r="K9" s="58">
        <f>Thermo!F3</f>
        <v>70</v>
      </c>
      <c r="L9" s="59"/>
      <c r="M9" s="35"/>
      <c r="N9" s="36"/>
      <c r="O9" s="19"/>
      <c r="P9" s="19"/>
      <c r="Q9" s="20"/>
      <c r="R9" s="20"/>
      <c r="S9" s="20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9" ht="19.5" customHeight="1" thickBot="1">
      <c r="A10" s="18"/>
      <c r="B10" s="14">
        <f t="shared" si="1"/>
        <v>70.26666666666667</v>
      </c>
      <c r="C10" s="14">
        <f t="shared" si="2"/>
        <v>1.2263846877346822</v>
      </c>
      <c r="D10" s="14">
        <f t="shared" si="0"/>
        <v>-0.9986416868445166</v>
      </c>
      <c r="E10" s="14">
        <f t="shared" si="3"/>
        <v>-0.40779932591155704</v>
      </c>
      <c r="F10" s="14"/>
      <c r="G10" s="14"/>
      <c r="H10" s="25"/>
      <c r="I10" s="25"/>
      <c r="J10" s="40"/>
      <c r="K10" s="41"/>
      <c r="L10" s="42"/>
      <c r="M10" s="43"/>
      <c r="N10" s="36"/>
      <c r="O10" s="19"/>
      <c r="P10" s="19"/>
      <c r="Q10" s="20"/>
      <c r="R10" s="20"/>
      <c r="S10" s="20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13.5" customHeight="1">
      <c r="A11" s="18"/>
      <c r="B11" s="14">
        <f t="shared" si="1"/>
        <v>76.26666666666667</v>
      </c>
      <c r="C11" s="14">
        <f t="shared" si="2"/>
        <v>1.331104442854342</v>
      </c>
      <c r="D11" s="14">
        <f t="shared" si="0"/>
        <v>-0.9408019155851491</v>
      </c>
      <c r="E11" s="14">
        <f t="shared" si="3"/>
        <v>-0.053497878779049296</v>
      </c>
      <c r="F11" s="44"/>
      <c r="G11" s="14"/>
      <c r="H11" s="14"/>
      <c r="I11" s="14"/>
      <c r="J11" s="14"/>
      <c r="K11" s="45"/>
      <c r="L11" s="18"/>
      <c r="M11" s="19"/>
      <c r="N11" s="19"/>
      <c r="O11" s="19"/>
      <c r="P11" s="19"/>
      <c r="Q11" s="20"/>
      <c r="R11" s="20"/>
      <c r="S11" s="20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3" customHeight="1">
      <c r="A12" s="18"/>
      <c r="B12" s="14">
        <f t="shared" si="1"/>
        <v>82.26666666666667</v>
      </c>
      <c r="C12" s="14">
        <f t="shared" si="2"/>
        <v>1.4358241979740018</v>
      </c>
      <c r="D12" s="14">
        <f t="shared" si="0"/>
        <v>-0.7359395509991309</v>
      </c>
      <c r="E12" s="14">
        <f t="shared" si="3"/>
        <v>0.30791018093707617</v>
      </c>
      <c r="F12" s="14"/>
      <c r="G12" s="14"/>
      <c r="H12" s="14"/>
      <c r="I12" s="14"/>
      <c r="J12" s="14"/>
      <c r="K12" s="18"/>
      <c r="L12" s="18"/>
      <c r="M12" s="19"/>
      <c r="N12" s="19"/>
      <c r="O12" s="19"/>
      <c r="P12" s="19"/>
      <c r="Q12" s="20"/>
      <c r="R12" s="20"/>
      <c r="S12" s="20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3" customHeight="1">
      <c r="A13" s="18"/>
      <c r="B13" s="14">
        <f t="shared" si="1"/>
        <v>88.26666666666667</v>
      </c>
      <c r="C13" s="14">
        <f t="shared" si="2"/>
        <v>1.5405439530936615</v>
      </c>
      <c r="D13" s="14">
        <f t="shared" si="0"/>
        <v>-0.4160691921402215</v>
      </c>
      <c r="E13" s="14">
        <f t="shared" si="3"/>
        <v>0.6284157148631808</v>
      </c>
      <c r="F13" s="14"/>
      <c r="G13" s="14"/>
      <c r="H13" s="14"/>
      <c r="I13" s="14"/>
      <c r="J13" s="14"/>
      <c r="K13" s="18"/>
      <c r="L13" s="18"/>
      <c r="M13" s="19"/>
      <c r="N13" s="19"/>
      <c r="O13" s="19"/>
      <c r="P13" s="19"/>
      <c r="Q13" s="20"/>
      <c r="R13" s="20"/>
      <c r="S13" s="20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ht="3" customHeight="1">
      <c r="A14" s="18"/>
      <c r="B14" s="14">
        <f t="shared" si="1"/>
        <v>94.26666666666667</v>
      </c>
      <c r="C14" s="14">
        <f t="shared" si="2"/>
        <v>1.6452637082133212</v>
      </c>
      <c r="D14" s="14">
        <f t="shared" si="0"/>
        <v>-0.03117816249140038</v>
      </c>
      <c r="E14" s="14">
        <f t="shared" si="3"/>
        <v>0.865443041261949</v>
      </c>
      <c r="F14" s="14"/>
      <c r="G14" s="14"/>
      <c r="H14" s="14"/>
      <c r="I14" s="14"/>
      <c r="J14" s="46"/>
      <c r="K14" s="18"/>
      <c r="L14" s="18"/>
      <c r="M14" s="19"/>
      <c r="N14" s="19"/>
      <c r="O14" s="19"/>
      <c r="P14" s="19"/>
      <c r="Q14" s="20"/>
      <c r="R14" s="20"/>
      <c r="S14" s="20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ht="3" customHeight="1">
      <c r="A15" s="18"/>
      <c r="B15" s="14">
        <f t="shared" si="1"/>
        <v>100.26666666666667</v>
      </c>
      <c r="C15" s="14">
        <f t="shared" si="2"/>
        <v>1.7499834633329812</v>
      </c>
      <c r="D15" s="14">
        <f t="shared" si="0"/>
        <v>0.3585851938701</v>
      </c>
      <c r="E15" s="14">
        <f t="shared" si="3"/>
        <v>0.9875056522775506</v>
      </c>
      <c r="F15" s="14"/>
      <c r="G15" s="14"/>
      <c r="H15" s="14"/>
      <c r="I15" s="14"/>
      <c r="J15" s="14"/>
      <c r="K15" s="18"/>
      <c r="L15" s="18"/>
      <c r="M15" s="19"/>
      <c r="N15" s="19"/>
      <c r="O15" s="19"/>
      <c r="P15" s="19"/>
      <c r="Q15" s="20"/>
      <c r="R15" s="20"/>
      <c r="S15" s="20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ht="3" customHeight="1">
      <c r="A16" s="18"/>
      <c r="B16" s="14">
        <f t="shared" si="1"/>
        <v>106.26666666666667</v>
      </c>
      <c r="C16" s="14">
        <f t="shared" si="2"/>
        <v>1.8547032184526409</v>
      </c>
      <c r="D16" s="14">
        <f t="shared" si="0"/>
        <v>0.692311116359528</v>
      </c>
      <c r="E16" s="14">
        <f t="shared" si="3"/>
        <v>0.978388854781397</v>
      </c>
      <c r="F16" s="14"/>
      <c r="G16" s="14"/>
      <c r="H16" s="14"/>
      <c r="I16" s="14"/>
      <c r="J16" s="14"/>
      <c r="K16" s="18"/>
      <c r="L16" s="18"/>
      <c r="M16" s="19"/>
      <c r="N16" s="19"/>
      <c r="O16" s="19"/>
      <c r="P16" s="19"/>
      <c r="Q16" s="20"/>
      <c r="R16" s="20"/>
      <c r="S16" s="20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ht="3" customHeight="1">
      <c r="A17" s="18"/>
      <c r="B17" s="14">
        <f t="shared" si="1"/>
        <v>112.26666666666667</v>
      </c>
      <c r="C17" s="14">
        <f t="shared" si="2"/>
        <v>1.9594229735723006</v>
      </c>
      <c r="D17" s="14">
        <f t="shared" si="0"/>
        <v>0.9178470213437953</v>
      </c>
      <c r="E17" s="14">
        <f t="shared" si="3"/>
        <v>0.8393037163763003</v>
      </c>
      <c r="F17" s="14"/>
      <c r="G17" s="14"/>
      <c r="H17" s="14"/>
      <c r="I17" s="14"/>
      <c r="J17" s="14"/>
      <c r="K17" s="18"/>
      <c r="L17" s="18"/>
      <c r="M17" s="19"/>
      <c r="N17" s="19"/>
      <c r="O17" s="19"/>
      <c r="P17" s="19"/>
      <c r="Q17" s="20"/>
      <c r="R17" s="20"/>
      <c r="S17" s="20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ht="3" customHeight="1">
      <c r="A18" s="18"/>
      <c r="B18" s="14">
        <f t="shared" si="1"/>
        <v>118.26666666666667</v>
      </c>
      <c r="C18" s="14">
        <f t="shared" si="2"/>
        <v>2.0641427286919605</v>
      </c>
      <c r="D18" s="14">
        <f t="shared" si="0"/>
        <v>0.9999475791846895</v>
      </c>
      <c r="E18" s="14">
        <f t="shared" si="3"/>
        <v>0.5887261882091486</v>
      </c>
      <c r="F18" s="14"/>
      <c r="G18" s="14"/>
      <c r="H18" s="14"/>
      <c r="I18" s="14"/>
      <c r="J18" s="14"/>
      <c r="K18" s="18"/>
      <c r="L18" s="18"/>
      <c r="M18" s="19"/>
      <c r="N18" s="19"/>
      <c r="O18" s="19"/>
      <c r="P18" s="19"/>
      <c r="Q18" s="20"/>
      <c r="R18" s="20"/>
      <c r="S18" s="20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ht="3" customHeight="1">
      <c r="A19" s="18"/>
      <c r="B19" s="14">
        <f t="shared" si="1"/>
        <v>124.26666666666667</v>
      </c>
      <c r="C19" s="14">
        <f t="shared" si="2"/>
        <v>2.1688624838116204</v>
      </c>
      <c r="D19" s="14">
        <f t="shared" si="0"/>
        <v>0.9257826321971837</v>
      </c>
      <c r="E19" s="14">
        <f t="shared" si="3"/>
        <v>0.2599427753804371</v>
      </c>
      <c r="F19" s="14"/>
      <c r="G19" s="14"/>
      <c r="H19" s="14"/>
      <c r="I19" s="14"/>
      <c r="J19" s="14"/>
      <c r="K19" s="18"/>
      <c r="L19" s="18"/>
      <c r="M19" s="19"/>
      <c r="N19" s="19"/>
      <c r="O19" s="19"/>
      <c r="P19" s="19"/>
      <c r="Q19" s="20"/>
      <c r="R19" s="20"/>
      <c r="S19" s="20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ht="12.75">
      <c r="A20" s="18"/>
      <c r="B20" s="14">
        <f t="shared" si="1"/>
        <v>130.26666666666668</v>
      </c>
      <c r="C20" s="14">
        <f t="shared" si="2"/>
        <v>2.2735822389312803</v>
      </c>
      <c r="D20" s="14">
        <f t="shared" si="0"/>
        <v>0.7069422108216972</v>
      </c>
      <c r="E20" s="14">
        <f t="shared" si="3"/>
        <v>-0.10337121400007994</v>
      </c>
      <c r="F20" s="14"/>
      <c r="G20" s="14"/>
      <c r="H20" s="14"/>
      <c r="I20" s="14"/>
      <c r="J20" s="14"/>
      <c r="K20" s="18"/>
      <c r="L20" s="18"/>
      <c r="M20" s="19"/>
      <c r="N20" s="19"/>
      <c r="O20" s="19"/>
      <c r="P20" s="19"/>
      <c r="Q20" s="20"/>
      <c r="R20" s="20"/>
      <c r="S20" s="20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ht="3" customHeight="1">
      <c r="A21" s="18"/>
      <c r="B21" s="14">
        <f t="shared" si="1"/>
        <v>136.26666666666668</v>
      </c>
      <c r="C21" s="14">
        <f t="shared" si="2"/>
        <v>2.37830199405094</v>
      </c>
      <c r="D21" s="14">
        <f t="shared" si="0"/>
        <v>0.3776253167208802</v>
      </c>
      <c r="E21" s="14">
        <f t="shared" si="3"/>
        <v>-0.4529534594878909</v>
      </c>
      <c r="F21" s="14"/>
      <c r="G21" s="14"/>
      <c r="H21" s="14"/>
      <c r="I21" s="14"/>
      <c r="J21" s="14"/>
      <c r="K21" s="18"/>
      <c r="L21" s="18"/>
      <c r="M21" s="19"/>
      <c r="N21" s="19"/>
      <c r="O21" s="19"/>
      <c r="P21" s="19"/>
      <c r="Q21" s="20"/>
      <c r="R21" s="20"/>
      <c r="S21" s="20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3" customHeight="1">
      <c r="A22" s="18"/>
      <c r="B22" s="14">
        <f t="shared" si="1"/>
        <v>142.26666666666668</v>
      </c>
      <c r="C22" s="14">
        <f t="shared" si="2"/>
        <v>2.4830217491705997</v>
      </c>
      <c r="D22" s="14">
        <f t="shared" si="0"/>
        <v>-0.010704481637864638</v>
      </c>
      <c r="E22" s="14">
        <f t="shared" si="3"/>
        <v>-0.7423657537840981</v>
      </c>
      <c r="F22" s="14"/>
      <c r="G22" s="14"/>
      <c r="H22" s="14"/>
      <c r="I22" s="14"/>
      <c r="J22" s="14"/>
      <c r="K22" s="18"/>
      <c r="L22" s="18"/>
      <c r="M22" s="19"/>
      <c r="N22" s="19"/>
      <c r="O22" s="19"/>
      <c r="P22" s="19"/>
      <c r="Q22" s="20"/>
      <c r="R22" s="20"/>
      <c r="S22" s="20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3" customHeight="1">
      <c r="A23" s="18"/>
      <c r="B23" s="14">
        <f t="shared" si="1"/>
        <v>148.26666666666668</v>
      </c>
      <c r="C23" s="14">
        <f t="shared" si="2"/>
        <v>2.5877415042902596</v>
      </c>
      <c r="D23" s="14">
        <f t="shared" si="0"/>
        <v>-0.39736145107848647</v>
      </c>
      <c r="E23" s="14">
        <f t="shared" si="3"/>
        <v>-0.9331628145814589</v>
      </c>
      <c r="F23" s="14"/>
      <c r="G23" s="14"/>
      <c r="H23" s="14"/>
      <c r="I23" s="14"/>
      <c r="J23" s="14"/>
      <c r="K23" s="18"/>
      <c r="L23" s="18"/>
      <c r="M23" s="19"/>
      <c r="N23" s="19"/>
      <c r="O23" s="19"/>
      <c r="P23" s="19"/>
      <c r="Q23" s="20"/>
      <c r="R23" s="20"/>
      <c r="S23" s="20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3" customHeight="1">
      <c r="A24" s="18"/>
      <c r="B24" s="14">
        <f t="shared" si="1"/>
        <v>154.26666666666668</v>
      </c>
      <c r="C24" s="14">
        <f t="shared" si="2"/>
        <v>2.692461259409919</v>
      </c>
      <c r="D24" s="14">
        <f t="shared" si="0"/>
        <v>-0.721921277584122</v>
      </c>
      <c r="E24" s="14">
        <f t="shared" si="3"/>
        <v>-0.9999993230724769</v>
      </c>
      <c r="F24" s="14"/>
      <c r="G24" s="14"/>
      <c r="H24" s="14"/>
      <c r="I24" s="14"/>
      <c r="J24" s="14"/>
      <c r="K24" s="18"/>
      <c r="L24" s="18"/>
      <c r="M24" s="19"/>
      <c r="N24" s="19"/>
      <c r="O24" s="19"/>
      <c r="P24" s="19"/>
      <c r="Q24" s="20"/>
      <c r="R24" s="20"/>
      <c r="S24" s="20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3" customHeight="1">
      <c r="A25" s="18"/>
      <c r="B25" s="14">
        <f t="shared" si="1"/>
        <v>160.26666666666668</v>
      </c>
      <c r="C25" s="14">
        <f t="shared" si="2"/>
        <v>2.797181014529579</v>
      </c>
      <c r="D25" s="14">
        <f t="shared" si="0"/>
        <v>-0.9336637972265042</v>
      </c>
      <c r="E25" s="14">
        <f t="shared" si="3"/>
        <v>-0.9339967744803729</v>
      </c>
      <c r="F25" s="14"/>
      <c r="G25" s="14"/>
      <c r="H25" s="14"/>
      <c r="I25" s="14"/>
      <c r="J25" s="14"/>
      <c r="K25" s="18"/>
      <c r="L25" s="18"/>
      <c r="M25" s="19"/>
      <c r="N25" s="19"/>
      <c r="O25" s="19"/>
      <c r="P25" s="19"/>
      <c r="Q25" s="20"/>
      <c r="R25" s="20"/>
      <c r="S25" s="20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3" customHeight="1">
      <c r="A26" s="18"/>
      <c r="B26" s="14">
        <f t="shared" si="1"/>
        <v>166.26666666666668</v>
      </c>
      <c r="C26" s="14">
        <f t="shared" si="2"/>
        <v>2.901900769649239</v>
      </c>
      <c r="D26" s="14">
        <f t="shared" si="0"/>
        <v>-0.9994992236865017</v>
      </c>
      <c r="E26" s="14">
        <f t="shared" si="3"/>
        <v>-0.7439228910603175</v>
      </c>
      <c r="F26" s="14"/>
      <c r="G26" s="14"/>
      <c r="H26" s="14"/>
      <c r="I26" s="14"/>
      <c r="J26" s="14"/>
      <c r="K26" s="18"/>
      <c r="L26" s="18"/>
      <c r="M26" s="19"/>
      <c r="N26" s="19"/>
      <c r="O26" s="19"/>
      <c r="P26" s="19"/>
      <c r="Q26" s="20"/>
      <c r="R26" s="20"/>
      <c r="S26" s="20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ht="3" customHeight="1">
      <c r="A27" s="18"/>
      <c r="B27" s="14">
        <f t="shared" si="1"/>
        <v>172.26666666666668</v>
      </c>
      <c r="C27" s="14">
        <f t="shared" si="2"/>
        <v>3.0066205247688984</v>
      </c>
      <c r="D27" s="14">
        <f t="shared" si="0"/>
        <v>-0.9091392114892928</v>
      </c>
      <c r="E27" s="14">
        <f t="shared" si="3"/>
        <v>-0.45502692535387373</v>
      </c>
      <c r="F27" s="14"/>
      <c r="G27" s="14"/>
      <c r="H27" s="14"/>
      <c r="I27" s="14"/>
      <c r="J27" s="14"/>
      <c r="K27" s="18"/>
      <c r="L27" s="18"/>
      <c r="M27" s="19"/>
      <c r="N27" s="19"/>
      <c r="O27" s="19"/>
      <c r="P27" s="19"/>
      <c r="Q27" s="20"/>
      <c r="R27" s="20"/>
      <c r="S27" s="20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3" customHeight="1">
      <c r="A28" s="18"/>
      <c r="B28" s="14">
        <f t="shared" si="1"/>
        <v>178.26666666666668</v>
      </c>
      <c r="C28" s="14">
        <f t="shared" si="2"/>
        <v>3.1113402798885583</v>
      </c>
      <c r="D28" s="14">
        <f t="shared" si="0"/>
        <v>-0.6767046537859043</v>
      </c>
      <c r="E28" s="14">
        <f t="shared" si="3"/>
        <v>-0.10568557101884082</v>
      </c>
      <c r="F28" s="14"/>
      <c r="G28" s="14"/>
      <c r="H28" s="14"/>
      <c r="I28" s="14"/>
      <c r="J28" s="14"/>
      <c r="K28" s="18"/>
      <c r="L28" s="18"/>
      <c r="M28" s="19"/>
      <c r="N28" s="19"/>
      <c r="O28" s="19"/>
      <c r="P28" s="19"/>
      <c r="Q28" s="20"/>
      <c r="R28" s="20"/>
      <c r="S28" s="20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3" customHeight="1">
      <c r="A29" s="18"/>
      <c r="B29" s="14">
        <f t="shared" si="1"/>
        <v>184.26666666666668</v>
      </c>
      <c r="C29" s="14">
        <f t="shared" si="2"/>
        <v>3.2160600350082182</v>
      </c>
      <c r="D29" s="14">
        <f t="shared" si="0"/>
        <v>-0.3385189581780656</v>
      </c>
      <c r="E29" s="14">
        <f t="shared" si="3"/>
        <v>0.2576949644211343</v>
      </c>
      <c r="F29" s="14"/>
      <c r="G29" s="14"/>
      <c r="H29" s="14"/>
      <c r="I29" s="14"/>
      <c r="J29" s="14"/>
      <c r="K29" s="18"/>
      <c r="L29" s="18"/>
      <c r="M29" s="19"/>
      <c r="N29" s="19"/>
      <c r="O29" s="19"/>
      <c r="P29" s="19"/>
      <c r="Q29" s="20"/>
      <c r="R29" s="20"/>
      <c r="S29" s="20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3" customHeight="1">
      <c r="A30" s="18"/>
      <c r="B30" s="14">
        <f t="shared" si="1"/>
        <v>190.26666666666668</v>
      </c>
      <c r="C30" s="14">
        <f t="shared" si="2"/>
        <v>3.3207797901278777</v>
      </c>
      <c r="D30" s="14">
        <f t="shared" si="0"/>
        <v>0.05256834646892777</v>
      </c>
      <c r="E30" s="14">
        <f t="shared" si="3"/>
        <v>0.586843520599767</v>
      </c>
      <c r="F30" s="14"/>
      <c r="G30" s="14"/>
      <c r="H30" s="14"/>
      <c r="I30" s="14"/>
      <c r="J30" s="14"/>
      <c r="K30" s="18"/>
      <c r="L30" s="18"/>
      <c r="M30" s="19"/>
      <c r="N30" s="19"/>
      <c r="O30" s="19"/>
      <c r="P30" s="19"/>
      <c r="Q30" s="20"/>
      <c r="R30" s="20"/>
      <c r="S30" s="20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3" customHeight="1">
      <c r="A31" s="18"/>
      <c r="B31" s="14">
        <f t="shared" si="1"/>
        <v>196.26666666666668</v>
      </c>
      <c r="C31" s="14">
        <f t="shared" si="2"/>
        <v>3.4254995452475376</v>
      </c>
      <c r="D31" s="14">
        <f t="shared" si="0"/>
        <v>0.43544060127735124</v>
      </c>
      <c r="E31" s="14">
        <f t="shared" si="3"/>
        <v>0.8380362840761678</v>
      </c>
      <c r="F31" s="14"/>
      <c r="G31" s="14"/>
      <c r="H31" s="14"/>
      <c r="I31" s="14"/>
      <c r="J31" s="14"/>
      <c r="K31" s="18"/>
      <c r="L31" s="18"/>
      <c r="M31" s="19"/>
      <c r="N31" s="19"/>
      <c r="O31" s="19"/>
      <c r="P31" s="19"/>
      <c r="Q31" s="20"/>
      <c r="R31" s="20"/>
      <c r="S31" s="20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3" customHeight="1">
      <c r="A32" s="18"/>
      <c r="B32" s="14">
        <f t="shared" si="1"/>
        <v>202.26666666666668</v>
      </c>
      <c r="C32" s="14">
        <f t="shared" si="2"/>
        <v>3.5302193003671976</v>
      </c>
      <c r="D32" s="14">
        <f t="shared" si="0"/>
        <v>0.7502649435773346</v>
      </c>
      <c r="E32" s="14">
        <f t="shared" si="3"/>
        <v>0.9779050224161493</v>
      </c>
      <c r="F32" s="14"/>
      <c r="G32" s="14"/>
      <c r="H32" s="14"/>
      <c r="I32" s="14"/>
      <c r="J32" s="14"/>
      <c r="K32" s="18"/>
      <c r="L32" s="18"/>
      <c r="M32" s="19"/>
      <c r="N32" s="19"/>
      <c r="O32" s="19"/>
      <c r="P32" s="19"/>
      <c r="Q32" s="20"/>
      <c r="R32" s="20"/>
      <c r="S32" s="20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3" customHeight="1">
      <c r="A33" s="18"/>
      <c r="B33" s="14">
        <f t="shared" si="1"/>
        <v>208.26666666666668</v>
      </c>
      <c r="C33" s="14">
        <f t="shared" si="2"/>
        <v>3.634939055486857</v>
      </c>
      <c r="D33" s="14">
        <f t="shared" si="0"/>
        <v>0.9478426095477871</v>
      </c>
      <c r="E33" s="14">
        <f t="shared" si="3"/>
        <v>0.9878696917258808</v>
      </c>
      <c r="F33" s="14"/>
      <c r="G33" s="14"/>
      <c r="H33" s="14"/>
      <c r="I33" s="14"/>
      <c r="J33" s="14"/>
      <c r="K33" s="18"/>
      <c r="L33" s="18"/>
      <c r="M33" s="19"/>
      <c r="N33" s="19"/>
      <c r="O33" s="19"/>
      <c r="P33" s="19"/>
      <c r="Q33" s="20"/>
      <c r="R33" s="20"/>
      <c r="S33" s="20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3" customHeight="1">
      <c r="A34" s="18"/>
      <c r="B34" s="14">
        <f t="shared" si="1"/>
        <v>214.26666666666668</v>
      </c>
      <c r="C34" s="14">
        <f t="shared" si="2"/>
        <v>3.739658810606517</v>
      </c>
      <c r="D34" s="14">
        <f t="shared" si="0"/>
        <v>0.9972974069178496</v>
      </c>
      <c r="E34" s="14">
        <f t="shared" si="3"/>
        <v>0.8666065938340649</v>
      </c>
      <c r="F34" s="14"/>
      <c r="G34" s="14"/>
      <c r="H34" s="14"/>
      <c r="I34" s="14"/>
      <c r="J34" s="14"/>
      <c r="K34" s="18"/>
      <c r="L34" s="18"/>
      <c r="M34" s="19"/>
      <c r="N34" s="19"/>
      <c r="O34" s="19"/>
      <c r="P34" s="19"/>
      <c r="Q34" s="20"/>
      <c r="R34" s="20"/>
      <c r="S34" s="20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3" customHeight="1">
      <c r="A35" s="18"/>
      <c r="B35" s="14">
        <f t="shared" si="1"/>
        <v>220.26666666666668</v>
      </c>
      <c r="C35" s="14">
        <f t="shared" si="2"/>
        <v>3.844378565726177</v>
      </c>
      <c r="D35" s="14">
        <f t="shared" si="0"/>
        <v>0.8909008516768689</v>
      </c>
      <c r="E35" s="14">
        <f t="shared" si="3"/>
        <v>0.6302242152279063</v>
      </c>
      <c r="F35" s="14"/>
      <c r="G35" s="14"/>
      <c r="H35" s="14"/>
      <c r="I35" s="14"/>
      <c r="J35" s="14"/>
      <c r="K35" s="18"/>
      <c r="L35" s="18"/>
      <c r="M35" s="47"/>
      <c r="N35" s="47"/>
      <c r="O35" s="47"/>
      <c r="P35" s="47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3" customHeight="1">
      <c r="A36" s="18"/>
      <c r="B36" s="14">
        <f t="shared" si="1"/>
        <v>226.26666666666668</v>
      </c>
      <c r="C36" s="14">
        <f t="shared" si="2"/>
        <v>3.9490983208458363</v>
      </c>
      <c r="D36" s="14">
        <f t="shared" si="0"/>
        <v>0.6452799268415856</v>
      </c>
      <c r="E36" s="14">
        <f t="shared" si="3"/>
        <v>0.31012338944860096</v>
      </c>
      <c r="F36" s="14"/>
      <c r="G36" s="14"/>
      <c r="H36" s="14"/>
      <c r="I36" s="14"/>
      <c r="J36" s="14"/>
      <c r="K36" s="18"/>
      <c r="L36" s="18"/>
      <c r="M36" s="47"/>
      <c r="N36" s="47"/>
      <c r="O36" s="47"/>
      <c r="P36" s="47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3" customHeight="1">
      <c r="A37" s="18"/>
      <c r="B37" s="14">
        <f t="shared" si="1"/>
        <v>232.26666666666668</v>
      </c>
      <c r="C37" s="14">
        <f t="shared" si="2"/>
        <v>4.053818075965497</v>
      </c>
      <c r="D37" s="14">
        <f t="shared" si="0"/>
        <v>0.29881872235309176</v>
      </c>
      <c r="E37" s="14">
        <f t="shared" si="3"/>
        <v>-0.05117396285154279</v>
      </c>
      <c r="F37" s="14"/>
      <c r="G37" s="14"/>
      <c r="H37" s="14"/>
      <c r="I37" s="14"/>
      <c r="J37" s="14"/>
      <c r="K37" s="18"/>
      <c r="L37" s="18"/>
      <c r="M37" s="47"/>
      <c r="N37" s="47"/>
      <c r="O37" s="47"/>
      <c r="P37" s="47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3" customHeight="1">
      <c r="A38" s="18"/>
      <c r="B38" s="14">
        <f t="shared" si="1"/>
        <v>238.26666666666668</v>
      </c>
      <c r="C38" s="14">
        <f t="shared" si="2"/>
        <v>4.158537831085156</v>
      </c>
      <c r="D38" s="14">
        <f t="shared" si="0"/>
        <v>-0.09433998855744201</v>
      </c>
      <c r="E38" s="14">
        <f t="shared" si="3"/>
        <v>-0.4056734095775882</v>
      </c>
      <c r="F38" s="14"/>
      <c r="G38" s="14"/>
      <c r="H38" s="14"/>
      <c r="I38" s="14"/>
      <c r="J38" s="14"/>
      <c r="K38" s="18"/>
      <c r="L38" s="18"/>
      <c r="M38" s="47"/>
      <c r="N38" s="47"/>
      <c r="O38" s="47"/>
      <c r="P38" s="47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ht="3" customHeight="1">
      <c r="A39" s="18"/>
      <c r="B39" s="14">
        <f t="shared" si="1"/>
        <v>244.26666666666668</v>
      </c>
      <c r="C39" s="14">
        <f t="shared" si="2"/>
        <v>4.263257586204816</v>
      </c>
      <c r="D39" s="14">
        <f t="shared" si="0"/>
        <v>-0.472755840697865</v>
      </c>
      <c r="E39" s="14">
        <f t="shared" si="3"/>
        <v>-0.7062835466124952</v>
      </c>
      <c r="F39" s="14"/>
      <c r="G39" s="14"/>
      <c r="H39" s="14"/>
      <c r="I39" s="14"/>
      <c r="J39" s="14"/>
      <c r="K39" s="18"/>
      <c r="L39" s="18"/>
      <c r="M39" s="47"/>
      <c r="N39" s="47"/>
      <c r="O39" s="47"/>
      <c r="P39" s="47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3" customHeight="1">
      <c r="A40" s="18"/>
      <c r="B40" s="14">
        <f t="shared" si="1"/>
        <v>250.26666666666668</v>
      </c>
      <c r="C40" s="14">
        <f t="shared" si="2"/>
        <v>4.367977341324476</v>
      </c>
      <c r="D40" s="14">
        <f t="shared" si="0"/>
        <v>-0.7772923899177718</v>
      </c>
      <c r="E40" s="14">
        <f t="shared" si="3"/>
        <v>-0.913071579771313</v>
      </c>
      <c r="F40" s="14"/>
      <c r="G40" s="14"/>
      <c r="H40" s="14"/>
      <c r="I40" s="14"/>
      <c r="J40" s="14"/>
      <c r="K40" s="18"/>
      <c r="L40" s="18"/>
      <c r="M40" s="47"/>
      <c r="N40" s="47"/>
      <c r="O40" s="47"/>
      <c r="P40" s="47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ht="3" customHeight="1">
      <c r="A41" s="18"/>
      <c r="B41" s="14">
        <f t="shared" si="1"/>
        <v>256.26666666666665</v>
      </c>
      <c r="C41" s="14">
        <f t="shared" si="2"/>
        <v>4.472697096444135</v>
      </c>
      <c r="D41" s="14">
        <f t="shared" si="0"/>
        <v>-0.9603585838528393</v>
      </c>
      <c r="E41" s="14">
        <f t="shared" si="3"/>
        <v>-0.9985679631182556</v>
      </c>
      <c r="F41" s="14"/>
      <c r="G41" s="14"/>
      <c r="H41" s="14"/>
      <c r="I41" s="14"/>
      <c r="J41" s="14"/>
      <c r="K41" s="18"/>
      <c r="L41" s="18"/>
      <c r="M41" s="47"/>
      <c r="N41" s="47"/>
      <c r="O41" s="47"/>
      <c r="P41" s="47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ht="3" customHeight="1">
      <c r="A42" s="18"/>
      <c r="B42" s="14">
        <f t="shared" si="1"/>
        <v>262.26666666666665</v>
      </c>
      <c r="C42" s="14">
        <f t="shared" si="2"/>
        <v>4.577416851563795</v>
      </c>
      <c r="D42" s="14">
        <f t="shared" si="0"/>
        <v>-0.9933459916135277</v>
      </c>
      <c r="E42" s="14">
        <f t="shared" si="3"/>
        <v>-0.9514154300174544</v>
      </c>
      <c r="F42" s="14"/>
      <c r="G42" s="14"/>
      <c r="H42" s="14"/>
      <c r="I42" s="14"/>
      <c r="J42" s="14"/>
      <c r="K42" s="18"/>
      <c r="L42" s="18"/>
      <c r="M42" s="47"/>
      <c r="N42" s="47"/>
      <c r="O42" s="47"/>
      <c r="P42" s="47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ht="12.75">
      <c r="A43" s="18"/>
      <c r="B43" s="14">
        <f t="shared" si="1"/>
        <v>268.26666666666665</v>
      </c>
      <c r="C43" s="14">
        <f t="shared" si="2"/>
        <v>4.682136606683454</v>
      </c>
      <c r="D43" s="14">
        <f t="shared" si="0"/>
        <v>-0.8710995490404612</v>
      </c>
      <c r="E43" s="14">
        <f t="shared" si="3"/>
        <v>-0.7778776827451728</v>
      </c>
      <c r="F43" s="14"/>
      <c r="G43" s="14"/>
      <c r="H43" s="14"/>
      <c r="I43" s="14"/>
      <c r="J43" s="14"/>
      <c r="K43" s="18"/>
      <c r="L43" s="18"/>
      <c r="M43" s="47"/>
      <c r="N43" s="47"/>
      <c r="O43" s="47"/>
      <c r="P43" s="47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ht="12.75">
      <c r="A44" s="18"/>
      <c r="B44" s="14">
        <f t="shared" si="1"/>
        <v>274.26666666666665</v>
      </c>
      <c r="C44" s="14">
        <f t="shared" si="2"/>
        <v>4.786856361803114</v>
      </c>
      <c r="D44" s="14">
        <f t="shared" si="0"/>
        <v>-0.6127231596379973</v>
      </c>
      <c r="E44" s="14">
        <f t="shared" si="3"/>
        <v>-0.5010073276223331</v>
      </c>
      <c r="F44" s="14"/>
      <c r="G44" s="14"/>
      <c r="H44" s="14"/>
      <c r="I44" s="14"/>
      <c r="J44" s="14"/>
      <c r="K44" s="18"/>
      <c r="L44" s="18"/>
      <c r="M44" s="47"/>
      <c r="N44" s="47"/>
      <c r="O44" s="47"/>
      <c r="P44" s="47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ht="12.75">
      <c r="A45" s="18"/>
      <c r="B45" s="14">
        <f t="shared" si="1"/>
        <v>280.26666666666665</v>
      </c>
      <c r="C45" s="14">
        <f t="shared" si="2"/>
        <v>4.891576116922774</v>
      </c>
      <c r="D45" s="14">
        <f t="shared" si="0"/>
        <v>-0.25859425694982985</v>
      </c>
      <c r="E45" s="14">
        <f t="shared" si="3"/>
        <v>-0.1575835864545863</v>
      </c>
      <c r="F45" s="14"/>
      <c r="G45" s="14"/>
      <c r="H45" s="14"/>
      <c r="I45" s="14"/>
      <c r="J45" s="14"/>
      <c r="K45" s="18"/>
      <c r="L45" s="18"/>
      <c r="M45" s="47"/>
      <c r="N45" s="47"/>
      <c r="O45" s="47"/>
      <c r="P45" s="47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30" ht="12.75">
      <c r="A46" s="18"/>
      <c r="B46" s="14">
        <f t="shared" si="1"/>
        <v>286.26666666666665</v>
      </c>
      <c r="C46" s="14">
        <f t="shared" si="2"/>
        <v>4.996295872042434</v>
      </c>
      <c r="D46" s="14">
        <f t="shared" si="0"/>
        <v>0.1359461262490812</v>
      </c>
      <c r="E46" s="14">
        <f t="shared" si="3"/>
        <v>0.2067734239198706</v>
      </c>
      <c r="F46" s="14"/>
      <c r="G46" s="14"/>
      <c r="H46" s="14"/>
      <c r="I46" s="14"/>
      <c r="J46" s="14"/>
      <c r="K46" s="18"/>
      <c r="L46" s="18"/>
      <c r="M46" s="47"/>
      <c r="N46" s="47"/>
      <c r="O46" s="47"/>
      <c r="P46" s="47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ht="12.75">
      <c r="A47" s="18"/>
      <c r="B47" s="14">
        <f t="shared" si="1"/>
        <v>292.26666666666665</v>
      </c>
      <c r="C47" s="14">
        <f t="shared" si="2"/>
        <v>5.101015627162093</v>
      </c>
      <c r="D47" s="14">
        <f t="shared" si="0"/>
        <v>0.5092417057302792</v>
      </c>
      <c r="E47" s="14">
        <f t="shared" si="3"/>
        <v>0.5436628290373821</v>
      </c>
      <c r="F47" s="14"/>
      <c r="G47" s="14"/>
      <c r="H47" s="14"/>
      <c r="I47" s="14"/>
      <c r="J47" s="14"/>
      <c r="K47" s="18"/>
      <c r="L47" s="18"/>
      <c r="M47" s="47"/>
      <c r="N47" s="47"/>
      <c r="O47" s="47"/>
      <c r="P47" s="47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1:30" ht="12.75">
      <c r="A48" s="18"/>
      <c r="B48" s="14">
        <f t="shared" si="1"/>
        <v>298.26666666666665</v>
      </c>
      <c r="C48" s="14">
        <f t="shared" si="2"/>
        <v>5.205735382281754</v>
      </c>
      <c r="D48" s="14">
        <f t="shared" si="0"/>
        <v>0.8029562012805622</v>
      </c>
      <c r="E48" s="14">
        <f t="shared" si="3"/>
        <v>0.8083325276869209</v>
      </c>
      <c r="F48" s="14"/>
      <c r="G48" s="14"/>
      <c r="H48" s="14"/>
      <c r="I48" s="14"/>
      <c r="J48" s="14"/>
      <c r="K48" s="18"/>
      <c r="L48" s="18"/>
      <c r="M48" s="18"/>
      <c r="N48" s="18"/>
      <c r="O48" s="18"/>
      <c r="P48" s="18"/>
      <c r="Q48" s="48"/>
      <c r="R48" s="48"/>
      <c r="S48" s="48"/>
      <c r="T48" s="48"/>
      <c r="U48" s="48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ht="12.75">
      <c r="A49" s="18"/>
      <c r="B49" s="14">
        <f t="shared" si="1"/>
        <v>304.26666666666665</v>
      </c>
      <c r="C49" s="14">
        <f t="shared" si="2"/>
        <v>5.310455137401413</v>
      </c>
      <c r="D49" s="14">
        <f t="shared" si="0"/>
        <v>0.9711897628697758</v>
      </c>
      <c r="E49" s="14">
        <f t="shared" si="3"/>
        <v>0.9656240228616493</v>
      </c>
      <c r="F49" s="14"/>
      <c r="G49" s="14"/>
      <c r="H49" s="14"/>
      <c r="I49" s="14"/>
      <c r="J49" s="14"/>
      <c r="K49" s="18"/>
      <c r="L49" s="18"/>
      <c r="M49" s="18"/>
      <c r="N49" s="18"/>
      <c r="O49" s="18"/>
      <c r="P49" s="18"/>
      <c r="Q49" s="48"/>
      <c r="R49" s="48"/>
      <c r="S49" s="48"/>
      <c r="T49" s="48"/>
      <c r="U49" s="48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ht="12.75">
      <c r="A50" s="18"/>
      <c r="B50" s="14">
        <f t="shared" si="1"/>
        <v>310.26666666666665</v>
      </c>
      <c r="C50" s="14">
        <f t="shared" si="2"/>
        <v>5.4151748925210725</v>
      </c>
      <c r="D50" s="14">
        <f t="shared" si="0"/>
        <v>0.9876519098986799</v>
      </c>
      <c r="E50" s="14">
        <f t="shared" si="3"/>
        <v>0.9946428465113246</v>
      </c>
      <c r="F50" s="14"/>
      <c r="G50" s="14"/>
      <c r="H50" s="14"/>
      <c r="I50" s="14"/>
      <c r="J50" s="14"/>
      <c r="K50" s="18"/>
      <c r="L50" s="18"/>
      <c r="M50" s="18"/>
      <c r="N50" s="18"/>
      <c r="O50" s="18"/>
      <c r="P50" s="18"/>
      <c r="Q50" s="48"/>
      <c r="R50" s="48"/>
      <c r="S50" s="48"/>
      <c r="T50" s="48"/>
      <c r="U50" s="48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ht="12.75">
      <c r="A51" s="18"/>
      <c r="B51" s="14">
        <f t="shared" si="1"/>
        <v>316.26666666666665</v>
      </c>
      <c r="C51" s="14">
        <f t="shared" si="2"/>
        <v>5.519894647640733</v>
      </c>
      <c r="D51" s="14">
        <f t="shared" si="0"/>
        <v>0.8497700417934198</v>
      </c>
      <c r="E51" s="14">
        <f t="shared" si="3"/>
        <v>0.8915341628552166</v>
      </c>
      <c r="F51" s="14"/>
      <c r="G51" s="14"/>
      <c r="H51" s="14"/>
      <c r="I51" s="14"/>
      <c r="J51" s="14"/>
      <c r="K51" s="18"/>
      <c r="L51" s="18"/>
      <c r="M51" s="18"/>
      <c r="N51" s="18"/>
      <c r="O51" s="18"/>
      <c r="P51" s="18"/>
      <c r="Q51" s="48"/>
      <c r="R51" s="48"/>
      <c r="S51" s="48"/>
      <c r="T51" s="48"/>
      <c r="U51" s="48"/>
      <c r="V51" s="21"/>
      <c r="W51" s="21"/>
      <c r="X51" s="21"/>
      <c r="Y51" s="21"/>
      <c r="Z51" s="21"/>
      <c r="AA51" s="21"/>
      <c r="AB51" s="21"/>
      <c r="AC51" s="21"/>
      <c r="AD51" s="21"/>
    </row>
    <row r="52" spans="1:21" ht="12.75">
      <c r="A52" s="18"/>
      <c r="B52" s="14">
        <f t="shared" si="1"/>
        <v>322.26666666666665</v>
      </c>
      <c r="C52" s="14">
        <f t="shared" si="2"/>
        <v>5.624614402760392</v>
      </c>
      <c r="D52" s="14">
        <f t="shared" si="0"/>
        <v>0.5790914678076711</v>
      </c>
      <c r="E52" s="14">
        <f t="shared" si="3"/>
        <v>0.6699948414790744</v>
      </c>
      <c r="F52" s="14"/>
      <c r="G52" s="14"/>
      <c r="H52" s="14"/>
      <c r="I52" s="14"/>
      <c r="J52" s="14"/>
      <c r="K52" s="18"/>
      <c r="L52" s="18"/>
      <c r="M52" s="18"/>
      <c r="N52" s="18"/>
      <c r="O52" s="18"/>
      <c r="P52" s="18"/>
      <c r="Q52" s="48"/>
      <c r="R52" s="48"/>
      <c r="S52" s="48"/>
      <c r="T52" s="48"/>
      <c r="U52" s="48"/>
    </row>
    <row r="53" spans="1:21" ht="12.75">
      <c r="A53" s="18"/>
      <c r="B53" s="14">
        <f t="shared" si="1"/>
        <v>328.26666666666665</v>
      </c>
      <c r="C53" s="14">
        <f t="shared" si="2"/>
        <v>5.729334157880052</v>
      </c>
      <c r="D53" s="14">
        <f t="shared" si="0"/>
        <v>0.21791612934895904</v>
      </c>
      <c r="E53" s="14">
        <f t="shared" si="3"/>
        <v>0.3594539768627028</v>
      </c>
      <c r="F53" s="14"/>
      <c r="G53" s="14"/>
      <c r="H53" s="14"/>
      <c r="I53" s="14"/>
      <c r="J53" s="14"/>
      <c r="K53" s="18"/>
      <c r="L53" s="18"/>
      <c r="M53" s="18"/>
      <c r="N53" s="18"/>
      <c r="O53" s="18"/>
      <c r="P53" s="18"/>
      <c r="Q53" s="48"/>
      <c r="R53" s="48"/>
      <c r="S53" s="48"/>
      <c r="T53" s="48"/>
      <c r="U53" s="48"/>
    </row>
    <row r="54" spans="1:21" ht="12.75">
      <c r="A54" s="18"/>
      <c r="B54" s="14">
        <f t="shared" si="1"/>
        <v>334.26666666666665</v>
      </c>
      <c r="C54" s="14">
        <f t="shared" si="2"/>
        <v>5.834053912999712</v>
      </c>
      <c r="D54" s="14">
        <f t="shared" si="0"/>
        <v>-0.17731376824047718</v>
      </c>
      <c r="E54" s="14">
        <f t="shared" si="3"/>
        <v>0.001163552572117211</v>
      </c>
      <c r="F54" s="14"/>
      <c r="G54" s="14"/>
      <c r="H54" s="14"/>
      <c r="I54" s="14"/>
      <c r="J54" s="14"/>
      <c r="K54" s="18"/>
      <c r="L54" s="18"/>
      <c r="M54" s="18"/>
      <c r="N54" s="18"/>
      <c r="O54" s="18"/>
      <c r="P54" s="18"/>
      <c r="Q54" s="48"/>
      <c r="R54" s="48"/>
      <c r="S54" s="48"/>
      <c r="T54" s="48"/>
      <c r="U54" s="48"/>
    </row>
    <row r="55" spans="1:21" ht="12.75">
      <c r="A55" s="18"/>
      <c r="B55" s="14">
        <f t="shared" si="1"/>
        <v>340.26666666666665</v>
      </c>
      <c r="C55" s="14">
        <f t="shared" si="2"/>
        <v>5.938773668119372</v>
      </c>
      <c r="D55" s="14">
        <f t="shared" si="0"/>
        <v>-0.5448341877693511</v>
      </c>
      <c r="E55" s="14">
        <f t="shared" si="3"/>
        <v>-0.3572814370496413</v>
      </c>
      <c r="F55" s="14"/>
      <c r="G55" s="14"/>
      <c r="H55" s="14"/>
      <c r="I55" s="14"/>
      <c r="J55" s="14"/>
      <c r="K55" s="18"/>
      <c r="L55" s="18"/>
      <c r="M55" s="18"/>
      <c r="N55" s="18"/>
      <c r="O55" s="18"/>
      <c r="P55" s="18"/>
      <c r="Q55" s="48"/>
      <c r="R55" s="48"/>
      <c r="S55" s="48"/>
      <c r="T55" s="48"/>
      <c r="U55" s="48"/>
    </row>
    <row r="56" spans="1:21" ht="12.75">
      <c r="A56" s="18"/>
      <c r="B56" s="14">
        <f t="shared" si="1"/>
        <v>346.26666666666665</v>
      </c>
      <c r="C56" s="14">
        <f t="shared" si="2"/>
        <v>6.043493423239031</v>
      </c>
      <c r="D56" s="14">
        <f t="shared" si="0"/>
        <v>-0.827211354619956</v>
      </c>
      <c r="E56" s="14">
        <f t="shared" si="3"/>
        <v>-0.6682654653327947</v>
      </c>
      <c r="F56" s="14"/>
      <c r="G56" s="14"/>
      <c r="H56" s="14"/>
      <c r="I56" s="14"/>
      <c r="J56" s="14"/>
      <c r="K56" s="18"/>
      <c r="L56" s="18"/>
      <c r="M56" s="18"/>
      <c r="N56" s="18"/>
      <c r="O56" s="18"/>
      <c r="P56" s="18"/>
      <c r="Q56" s="48"/>
      <c r="R56" s="48"/>
      <c r="S56" s="48"/>
      <c r="T56" s="48"/>
      <c r="U56" s="48"/>
    </row>
    <row r="57" spans="1:21" ht="12.75">
      <c r="A57" s="18"/>
      <c r="B57" s="14">
        <f t="shared" si="1"/>
        <v>352.26666666666665</v>
      </c>
      <c r="C57" s="14">
        <f t="shared" si="2"/>
        <v>6.1482131783586915</v>
      </c>
      <c r="D57" s="14">
        <f t="shared" si="0"/>
        <v>-0.9803171450301397</v>
      </c>
      <c r="E57" s="14">
        <f t="shared" si="3"/>
        <v>-0.8904776792278408</v>
      </c>
      <c r="F57" s="14"/>
      <c r="G57" s="14"/>
      <c r="H57" s="14"/>
      <c r="I57" s="14"/>
      <c r="J57" s="14"/>
      <c r="K57" s="18"/>
      <c r="L57" s="18"/>
      <c r="M57" s="18"/>
      <c r="N57" s="18"/>
      <c r="O57" s="18"/>
      <c r="P57" s="18"/>
      <c r="Q57" s="48"/>
      <c r="R57" s="48"/>
      <c r="S57" s="48"/>
      <c r="T57" s="48"/>
      <c r="U57" s="48"/>
    </row>
    <row r="58" spans="1:21" ht="12.75">
      <c r="A58" s="18"/>
      <c r="B58" s="14">
        <f t="shared" si="1"/>
        <v>358.26666666666665</v>
      </c>
      <c r="C58" s="14">
        <f t="shared" si="2"/>
        <v>6.252932933478351</v>
      </c>
      <c r="D58" s="14">
        <f t="shared" si="0"/>
        <v>-0.9802251511274952</v>
      </c>
      <c r="E58" s="14">
        <f t="shared" si="3"/>
        <v>-0.9943995977867356</v>
      </c>
      <c r="F58" s="14"/>
      <c r="G58" s="14"/>
      <c r="H58" s="14"/>
      <c r="I58" s="14"/>
      <c r="J58" s="14"/>
      <c r="K58" s="18"/>
      <c r="L58" s="18"/>
      <c r="M58" s="18"/>
      <c r="N58" s="18"/>
      <c r="O58" s="18"/>
      <c r="P58" s="18"/>
      <c r="Q58" s="48"/>
      <c r="R58" s="48"/>
      <c r="S58" s="48"/>
      <c r="T58" s="48"/>
      <c r="U58" s="48"/>
    </row>
    <row r="59" spans="1:21" ht="12.75">
      <c r="A59" s="18"/>
      <c r="B59" s="14">
        <f t="shared" si="1"/>
        <v>364.26666666666665</v>
      </c>
      <c r="C59" s="14">
        <f t="shared" si="2"/>
        <v>6.3576526885980105</v>
      </c>
      <c r="D59" s="14">
        <f t="shared" si="0"/>
        <v>-0.8269497491392742</v>
      </c>
      <c r="E59" s="14">
        <f t="shared" si="3"/>
        <v>-0.9662263219929332</v>
      </c>
      <c r="F59" s="14"/>
      <c r="G59" s="14"/>
      <c r="H59" s="14"/>
      <c r="I59" s="14"/>
      <c r="J59" s="14"/>
      <c r="K59" s="18"/>
      <c r="L59" s="18"/>
      <c r="M59" s="18"/>
      <c r="N59" s="18"/>
      <c r="O59" s="18"/>
      <c r="P59" s="18"/>
      <c r="Q59" s="48"/>
      <c r="R59" s="48"/>
      <c r="S59" s="48"/>
      <c r="T59" s="48"/>
      <c r="U59" s="48"/>
    </row>
    <row r="60" spans="1:21" ht="12.75">
      <c r="A60" s="18"/>
      <c r="B60" s="14">
        <f t="shared" si="1"/>
        <v>370.26666666666665</v>
      </c>
      <c r="C60" s="14">
        <f t="shared" si="2"/>
        <v>6.462372443717671</v>
      </c>
      <c r="D60" s="14">
        <f t="shared" si="0"/>
        <v>-0.5444438527662072</v>
      </c>
      <c r="E60" s="14">
        <f t="shared" si="3"/>
        <v>-0.8097003657712337</v>
      </c>
      <c r="F60" s="14"/>
      <c r="G60" s="14"/>
      <c r="H60" s="14"/>
      <c r="I60" s="14"/>
      <c r="J60" s="14"/>
      <c r="K60" s="18"/>
      <c r="L60" s="18"/>
      <c r="M60" s="18"/>
      <c r="N60" s="18"/>
      <c r="O60" s="18"/>
      <c r="P60" s="18"/>
      <c r="Q60" s="48"/>
      <c r="R60" s="48"/>
      <c r="S60" s="48"/>
      <c r="T60" s="48"/>
      <c r="U60" s="48"/>
    </row>
    <row r="61" spans="1:21" ht="12.75">
      <c r="A61" s="18"/>
      <c r="B61" s="14">
        <f t="shared" si="1"/>
        <v>376.26666666666665</v>
      </c>
      <c r="C61" s="14">
        <f t="shared" si="2"/>
        <v>6.56709219883733</v>
      </c>
      <c r="D61" s="14">
        <f t="shared" si="0"/>
        <v>-0.17685570280880838</v>
      </c>
      <c r="E61" s="14">
        <f t="shared" si="3"/>
        <v>-0.5456145036303658</v>
      </c>
      <c r="F61" s="14"/>
      <c r="G61" s="14"/>
      <c r="H61" s="14"/>
      <c r="I61" s="14"/>
      <c r="J61" s="14"/>
      <c r="K61" s="18"/>
      <c r="L61" s="18"/>
      <c r="M61" s="18"/>
      <c r="N61" s="18"/>
      <c r="O61" s="18"/>
      <c r="P61" s="18"/>
      <c r="Q61" s="48"/>
      <c r="R61" s="48"/>
      <c r="S61" s="48"/>
      <c r="T61" s="48"/>
      <c r="U61" s="48"/>
    </row>
    <row r="62" spans="1:21" ht="12.75">
      <c r="A62" s="18"/>
      <c r="B62" s="14">
        <f t="shared" si="1"/>
        <v>382.26666666666665</v>
      </c>
      <c r="C62" s="14">
        <f t="shared" si="2"/>
        <v>6.67181195395699</v>
      </c>
      <c r="D62" s="14">
        <f t="shared" si="0"/>
        <v>0.21837034163075256</v>
      </c>
      <c r="E62" s="14">
        <f t="shared" si="3"/>
        <v>-0.2090496762333588</v>
      </c>
      <c r="F62" s="14"/>
      <c r="G62" s="14"/>
      <c r="H62" s="14"/>
      <c r="I62" s="14"/>
      <c r="J62" s="14"/>
      <c r="K62" s="18"/>
      <c r="L62" s="18"/>
      <c r="M62" s="18"/>
      <c r="N62" s="18"/>
      <c r="O62" s="18"/>
      <c r="P62" s="18"/>
      <c r="Q62" s="48"/>
      <c r="R62" s="48"/>
      <c r="S62" s="48"/>
      <c r="T62" s="48"/>
      <c r="U62" s="48"/>
    </row>
    <row r="63" spans="1:21" ht="12.75">
      <c r="A63" s="18"/>
      <c r="B63" s="14">
        <f t="shared" si="1"/>
        <v>388.26666666666665</v>
      </c>
      <c r="C63" s="14">
        <f t="shared" si="2"/>
        <v>6.77653170907665</v>
      </c>
      <c r="D63" s="14">
        <f t="shared" si="0"/>
        <v>0.5794708455071745</v>
      </c>
      <c r="E63" s="14">
        <f t="shared" si="3"/>
        <v>0.155285131836287</v>
      </c>
      <c r="F63" s="14"/>
      <c r="G63" s="14"/>
      <c r="H63" s="14"/>
      <c r="I63" s="14"/>
      <c r="J63" s="14"/>
      <c r="K63" s="18"/>
      <c r="L63" s="18"/>
      <c r="M63" s="18"/>
      <c r="N63" s="18"/>
      <c r="O63" s="18"/>
      <c r="P63" s="18"/>
      <c r="Q63" s="48"/>
      <c r="R63" s="48"/>
      <c r="S63" s="48"/>
      <c r="T63" s="48"/>
      <c r="U63" s="48"/>
    </row>
    <row r="64" spans="1:21" ht="12.75">
      <c r="A64" s="18"/>
      <c r="B64" s="14">
        <f t="shared" si="1"/>
        <v>394.26666666666665</v>
      </c>
      <c r="C64" s="14">
        <f t="shared" si="2"/>
        <v>6.88125146419631</v>
      </c>
      <c r="D64" s="14">
        <f t="shared" si="0"/>
        <v>0.8500152981550415</v>
      </c>
      <c r="E64" s="14">
        <f t="shared" si="3"/>
        <v>0.49899199545014555</v>
      </c>
      <c r="F64" s="14"/>
      <c r="G64" s="14"/>
      <c r="H64" s="14"/>
      <c r="I64" s="14"/>
      <c r="J64" s="14"/>
      <c r="K64" s="18"/>
      <c r="L64" s="18"/>
      <c r="M64" s="18"/>
      <c r="N64" s="18"/>
      <c r="O64" s="18"/>
      <c r="P64" s="18"/>
      <c r="Q64" s="48"/>
      <c r="R64" s="48"/>
      <c r="S64" s="48"/>
      <c r="T64" s="48"/>
      <c r="U64" s="48"/>
    </row>
    <row r="65" spans="1:21" ht="12.75">
      <c r="A65" s="18"/>
      <c r="B65" s="14">
        <f t="shared" si="1"/>
        <v>400.26666666666665</v>
      </c>
      <c r="C65" s="14">
        <f t="shared" si="2"/>
        <v>6.985971219315969</v>
      </c>
      <c r="D65" s="14">
        <f t="shared" si="0"/>
        <v>0.9877247178041163</v>
      </c>
      <c r="E65" s="14">
        <f t="shared" si="3"/>
        <v>0.7764131880257868</v>
      </c>
      <c r="F65" s="14"/>
      <c r="G65" s="14"/>
      <c r="H65" s="14"/>
      <c r="I65" s="14"/>
      <c r="J65" s="14"/>
      <c r="K65" s="18"/>
      <c r="L65" s="18"/>
      <c r="M65" s="18"/>
      <c r="N65" s="18"/>
      <c r="O65" s="18"/>
      <c r="P65" s="18"/>
      <c r="Q65" s="48"/>
      <c r="R65" s="48"/>
      <c r="S65" s="48"/>
      <c r="T65" s="48"/>
      <c r="U65" s="48"/>
    </row>
    <row r="66" spans="1:21" ht="12.75">
      <c r="A66" s="18"/>
      <c r="B66" s="14">
        <f t="shared" si="1"/>
        <v>406.26666666666665</v>
      </c>
      <c r="C66" s="14">
        <f t="shared" si="2"/>
        <v>7.0906909744356295</v>
      </c>
      <c r="D66" s="14">
        <f aca="true" t="shared" si="4" ref="D66:D129">SIN($I$2*C66)</f>
        <v>0.9710787443584884</v>
      </c>
      <c r="E66" s="14">
        <f t="shared" si="3"/>
        <v>0.9506963149801887</v>
      </c>
      <c r="F66" s="14"/>
      <c r="G66" s="14"/>
      <c r="H66" s="14"/>
      <c r="I66" s="14"/>
      <c r="J66" s="14"/>
      <c r="K66" s="18"/>
      <c r="L66" s="18"/>
      <c r="M66" s="18"/>
      <c r="N66" s="18"/>
      <c r="O66" s="18"/>
      <c r="P66" s="18"/>
      <c r="Q66" s="48"/>
      <c r="R66" s="48"/>
      <c r="S66" s="48"/>
      <c r="T66" s="48"/>
      <c r="U66" s="48"/>
    </row>
    <row r="67" spans="1:21" ht="12.75">
      <c r="A67" s="18"/>
      <c r="B67" s="14">
        <f aca="true" t="shared" si="5" ref="B67:B130">pas*ROW()+INCREMENT</f>
        <v>412.26666666666665</v>
      </c>
      <c r="C67" s="14">
        <f aca="true" t="shared" si="6" ref="C67:C130">RADIANS(B67)</f>
        <v>7.195410729555289</v>
      </c>
      <c r="D67" s="14">
        <f t="shared" si="4"/>
        <v>0.8026787056257235</v>
      </c>
      <c r="E67" s="14">
        <f aca="true" t="shared" si="7" ref="E67:E130">COS($I$3*C67)</f>
        <v>0.9986897543912572</v>
      </c>
      <c r="F67" s="14"/>
      <c r="G67" s="14"/>
      <c r="H67" s="14"/>
      <c r="I67" s="14"/>
      <c r="J67" s="14"/>
      <c r="K67" s="18"/>
      <c r="L67" s="18"/>
      <c r="M67" s="18"/>
      <c r="N67" s="18"/>
      <c r="O67" s="18"/>
      <c r="P67" s="18"/>
      <c r="Q67" s="48"/>
      <c r="R67" s="48"/>
      <c r="S67" s="48"/>
      <c r="T67" s="48"/>
      <c r="U67" s="48"/>
    </row>
    <row r="68" spans="1:21" ht="12.75">
      <c r="A68" s="48"/>
      <c r="B68" s="48">
        <f t="shared" si="5"/>
        <v>418.26666666666665</v>
      </c>
      <c r="C68" s="48">
        <f t="shared" si="6"/>
        <v>7.300130484674948</v>
      </c>
      <c r="D68" s="48">
        <f t="shared" si="4"/>
        <v>0.5088410982037301</v>
      </c>
      <c r="E68" s="48">
        <f t="shared" si="7"/>
        <v>0.9140180987057634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1:21" ht="12.75">
      <c r="A69" s="48"/>
      <c r="B69" s="48">
        <f t="shared" si="5"/>
        <v>424.26666666666665</v>
      </c>
      <c r="C69" s="48">
        <f t="shared" si="6"/>
        <v>7.404850239794609</v>
      </c>
      <c r="D69" s="48">
        <f t="shared" si="4"/>
        <v>0.13548501126995943</v>
      </c>
      <c r="E69" s="48">
        <f t="shared" si="7"/>
        <v>0.7079290584405175</v>
      </c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1:21" ht="12.75">
      <c r="A70" s="48"/>
      <c r="B70" s="48">
        <f t="shared" si="5"/>
        <v>430.26666666666665</v>
      </c>
      <c r="C70" s="48">
        <f t="shared" si="6"/>
        <v>7.509569994914268</v>
      </c>
      <c r="D70" s="48">
        <f t="shared" si="4"/>
        <v>-0.2590438192390704</v>
      </c>
      <c r="E70" s="48">
        <f t="shared" si="7"/>
        <v>0.407799325911557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2:7" ht="12.75">
      <c r="B71" s="50">
        <f t="shared" si="5"/>
        <v>436.26666666666665</v>
      </c>
      <c r="C71" s="50">
        <f t="shared" si="6"/>
        <v>7.614289750033928</v>
      </c>
      <c r="D71" s="50">
        <f t="shared" si="4"/>
        <v>-0.6130909144764591</v>
      </c>
      <c r="E71" s="50">
        <f t="shared" si="7"/>
        <v>0.05349787877905104</v>
      </c>
      <c r="F71" s="50"/>
      <c r="G71" s="50"/>
    </row>
    <row r="72" spans="2:7" ht="12.75">
      <c r="B72" s="50">
        <f t="shared" si="5"/>
        <v>442.26666666666665</v>
      </c>
      <c r="C72" s="50">
        <f t="shared" si="6"/>
        <v>7.719009505153588</v>
      </c>
      <c r="D72" s="50">
        <f t="shared" si="4"/>
        <v>-0.8713280260200237</v>
      </c>
      <c r="E72" s="50">
        <f t="shared" si="7"/>
        <v>-0.30791018093707617</v>
      </c>
      <c r="F72" s="50"/>
      <c r="G72" s="50"/>
    </row>
    <row r="73" spans="2:7" ht="12.75">
      <c r="B73" s="50">
        <f t="shared" si="5"/>
        <v>448.26666666666665</v>
      </c>
      <c r="C73" s="50">
        <f t="shared" si="6"/>
        <v>7.8237292602732476</v>
      </c>
      <c r="D73" s="50">
        <f t="shared" si="4"/>
        <v>-0.99339948579195</v>
      </c>
      <c r="E73" s="50">
        <f t="shared" si="7"/>
        <v>-0.6284157148631802</v>
      </c>
      <c r="F73" s="50"/>
      <c r="G73" s="50"/>
    </row>
    <row r="74" spans="2:7" ht="12.75">
      <c r="B74" s="50">
        <f t="shared" si="5"/>
        <v>454.26666666666665</v>
      </c>
      <c r="C74" s="50">
        <f t="shared" si="6"/>
        <v>7.928449015392907</v>
      </c>
      <c r="D74" s="50">
        <f t="shared" si="4"/>
        <v>-0.9602287354971031</v>
      </c>
      <c r="E74" s="50">
        <f t="shared" si="7"/>
        <v>-0.8654430412619477</v>
      </c>
      <c r="F74" s="50"/>
      <c r="G74" s="50"/>
    </row>
    <row r="75" spans="2:7" ht="12.75">
      <c r="B75" s="50">
        <f t="shared" si="5"/>
        <v>460.26666666666665</v>
      </c>
      <c r="C75" s="50">
        <f t="shared" si="6"/>
        <v>8.033168770512567</v>
      </c>
      <c r="D75" s="50">
        <f t="shared" si="4"/>
        <v>-0.7769994909104483</v>
      </c>
      <c r="E75" s="50">
        <f t="shared" si="7"/>
        <v>-0.9875056522775504</v>
      </c>
      <c r="F75" s="50"/>
      <c r="G75" s="50"/>
    </row>
    <row r="76" spans="2:7" ht="12.75">
      <c r="B76" s="50">
        <f t="shared" si="5"/>
        <v>466.26666666666665</v>
      </c>
      <c r="C76" s="50">
        <f t="shared" si="6"/>
        <v>8.137888525632228</v>
      </c>
      <c r="D76" s="50">
        <f t="shared" si="4"/>
        <v>-0.47234566344963047</v>
      </c>
      <c r="E76" s="50">
        <f t="shared" si="7"/>
        <v>-0.9783888547813967</v>
      </c>
      <c r="F76" s="50"/>
      <c r="G76" s="50"/>
    </row>
    <row r="77" spans="2:7" ht="12.75">
      <c r="B77" s="50">
        <f t="shared" si="5"/>
        <v>472.26666666666665</v>
      </c>
      <c r="C77" s="50">
        <f t="shared" si="6"/>
        <v>8.242608280751886</v>
      </c>
      <c r="D77" s="50">
        <f t="shared" si="4"/>
        <v>-0.09387663298323033</v>
      </c>
      <c r="E77" s="50">
        <f t="shared" si="7"/>
        <v>-0.8393037163763022</v>
      </c>
      <c r="F77" s="50"/>
      <c r="G77" s="50"/>
    </row>
    <row r="78" spans="2:7" ht="12.75">
      <c r="B78" s="50">
        <f t="shared" si="5"/>
        <v>478.26666666666665</v>
      </c>
      <c r="C78" s="50">
        <f t="shared" si="6"/>
        <v>8.347328035871547</v>
      </c>
      <c r="D78" s="50">
        <f t="shared" si="4"/>
        <v>0.2992628459647616</v>
      </c>
      <c r="E78" s="50">
        <f t="shared" si="7"/>
        <v>-0.5887261882091499</v>
      </c>
      <c r="F78" s="50"/>
      <c r="G78" s="50"/>
    </row>
    <row r="79" spans="2:7" ht="12.75">
      <c r="B79" s="50">
        <f t="shared" si="5"/>
        <v>484.26666666666665</v>
      </c>
      <c r="C79" s="50">
        <f t="shared" si="6"/>
        <v>8.452047790991207</v>
      </c>
      <c r="D79" s="50">
        <f t="shared" si="4"/>
        <v>0.6456354136520678</v>
      </c>
      <c r="E79" s="50">
        <f t="shared" si="7"/>
        <v>-0.25994277538043703</v>
      </c>
      <c r="F79" s="50"/>
      <c r="G79" s="50"/>
    </row>
    <row r="80" spans="2:7" ht="12.75">
      <c r="B80" s="50">
        <f t="shared" si="5"/>
        <v>490.26666666666665</v>
      </c>
      <c r="C80" s="50">
        <f t="shared" si="6"/>
        <v>8.556767546110866</v>
      </c>
      <c r="D80" s="50">
        <f t="shared" si="4"/>
        <v>0.8911121484481108</v>
      </c>
      <c r="E80" s="50">
        <f t="shared" si="7"/>
        <v>0.10337121400007732</v>
      </c>
      <c r="F80" s="50"/>
      <c r="G80" s="50"/>
    </row>
    <row r="81" spans="2:7" ht="12.75">
      <c r="B81" s="50">
        <f t="shared" si="5"/>
        <v>496.26666666666665</v>
      </c>
      <c r="C81" s="50">
        <f t="shared" si="6"/>
        <v>8.661487301230526</v>
      </c>
      <c r="D81" s="50">
        <f t="shared" si="4"/>
        <v>0.997331493522291</v>
      </c>
      <c r="E81" s="50">
        <f t="shared" si="7"/>
        <v>0.45295345948789173</v>
      </c>
      <c r="F81" s="50"/>
      <c r="G81" s="50"/>
    </row>
    <row r="82" spans="2:7" ht="12.75">
      <c r="B82" s="50">
        <f t="shared" si="5"/>
        <v>502.26666666666665</v>
      </c>
      <c r="C82" s="50">
        <f t="shared" si="6"/>
        <v>8.766207056350186</v>
      </c>
      <c r="D82" s="50">
        <f t="shared" si="4"/>
        <v>0.9476941591457371</v>
      </c>
      <c r="E82" s="50">
        <f t="shared" si="7"/>
        <v>0.7423657537840999</v>
      </c>
      <c r="F82" s="50"/>
      <c r="G82" s="50"/>
    </row>
    <row r="83" spans="2:7" ht="12.75">
      <c r="B83" s="50">
        <f t="shared" si="5"/>
        <v>508.26666666666665</v>
      </c>
      <c r="C83" s="50">
        <f t="shared" si="6"/>
        <v>8.870926811469845</v>
      </c>
      <c r="D83" s="50">
        <f t="shared" si="4"/>
        <v>0.7499571550619173</v>
      </c>
      <c r="E83" s="50">
        <f t="shared" si="7"/>
        <v>0.9331628145814579</v>
      </c>
      <c r="F83" s="50"/>
      <c r="G83" s="50"/>
    </row>
    <row r="84" spans="2:7" ht="12.75">
      <c r="B84" s="50">
        <f t="shared" si="5"/>
        <v>514.2666666666667</v>
      </c>
      <c r="C84" s="50">
        <f t="shared" si="6"/>
        <v>8.975646566589505</v>
      </c>
      <c r="D84" s="50">
        <f t="shared" si="4"/>
        <v>0.4350215738977083</v>
      </c>
      <c r="E84" s="50">
        <f t="shared" si="7"/>
        <v>0.9999993230724769</v>
      </c>
      <c r="F84" s="50"/>
      <c r="G84" s="50"/>
    </row>
    <row r="85" spans="2:7" ht="12.75">
      <c r="B85" s="50">
        <f t="shared" si="5"/>
        <v>520.2666666666667</v>
      </c>
      <c r="C85" s="50">
        <f t="shared" si="6"/>
        <v>9.080366321709166</v>
      </c>
      <c r="D85" s="50">
        <f t="shared" si="4"/>
        <v>0.05210356318274378</v>
      </c>
      <c r="E85" s="50">
        <f t="shared" si="7"/>
        <v>0.9339967744803725</v>
      </c>
      <c r="F85" s="50"/>
      <c r="G85" s="50"/>
    </row>
    <row r="86" spans="2:7" ht="12.75">
      <c r="B86" s="50">
        <f t="shared" si="5"/>
        <v>526.2666666666667</v>
      </c>
      <c r="C86" s="50">
        <f t="shared" si="6"/>
        <v>9.185086076828824</v>
      </c>
      <c r="D86" s="50">
        <f t="shared" si="4"/>
        <v>-0.3389568639684256</v>
      </c>
      <c r="E86" s="50">
        <f t="shared" si="7"/>
        <v>0.7439228910603205</v>
      </c>
      <c r="F86" s="50"/>
      <c r="G86" s="50"/>
    </row>
    <row r="87" spans="2:7" ht="12.75">
      <c r="B87" s="50">
        <f t="shared" si="5"/>
        <v>532.2666666666667</v>
      </c>
      <c r="C87" s="50">
        <f t="shared" si="6"/>
        <v>9.289805831948485</v>
      </c>
      <c r="D87" s="50">
        <f t="shared" si="4"/>
        <v>-0.6770472489237319</v>
      </c>
      <c r="E87" s="50">
        <f t="shared" si="7"/>
        <v>0.4550269253538745</v>
      </c>
      <c r="F87" s="50"/>
      <c r="G87" s="50"/>
    </row>
    <row r="88" spans="2:7" ht="12.75">
      <c r="B88" s="50">
        <f t="shared" si="5"/>
        <v>538.2666666666667</v>
      </c>
      <c r="C88" s="50">
        <f t="shared" si="6"/>
        <v>9.394525587068145</v>
      </c>
      <c r="D88" s="50">
        <f t="shared" si="4"/>
        <v>-0.9093329573658836</v>
      </c>
      <c r="E88" s="50">
        <f t="shared" si="7"/>
        <v>0.10568557101883991</v>
      </c>
      <c r="F88" s="50"/>
      <c r="G88" s="50"/>
    </row>
    <row r="89" spans="2:7" ht="12.75">
      <c r="B89" s="50">
        <f t="shared" si="5"/>
        <v>544.2666666666667</v>
      </c>
      <c r="C89" s="50">
        <f t="shared" si="6"/>
        <v>9.499245342187804</v>
      </c>
      <c r="D89" s="50">
        <f t="shared" si="4"/>
        <v>-0.9995138429174754</v>
      </c>
      <c r="E89" s="50">
        <f t="shared" si="7"/>
        <v>-0.25769496442113005</v>
      </c>
      <c r="F89" s="50"/>
      <c r="G89" s="50"/>
    </row>
    <row r="90" spans="2:7" ht="12.75">
      <c r="B90" s="50">
        <f t="shared" si="5"/>
        <v>550.2666666666667</v>
      </c>
      <c r="C90" s="50">
        <f t="shared" si="6"/>
        <v>9.603965097307464</v>
      </c>
      <c r="D90" s="50">
        <f t="shared" si="4"/>
        <v>-0.9334970052105911</v>
      </c>
      <c r="E90" s="50">
        <f t="shared" si="7"/>
        <v>-0.5868435205997662</v>
      </c>
      <c r="F90" s="50"/>
      <c r="G90" s="50"/>
    </row>
    <row r="91" spans="2:7" ht="12.75">
      <c r="B91" s="50">
        <f t="shared" si="5"/>
        <v>556.2666666666667</v>
      </c>
      <c r="C91" s="50">
        <f t="shared" si="6"/>
        <v>9.708684852427124</v>
      </c>
      <c r="D91" s="50">
        <f t="shared" si="4"/>
        <v>-0.7215991395262518</v>
      </c>
      <c r="E91" s="50">
        <f t="shared" si="7"/>
        <v>-0.8380362840761674</v>
      </c>
      <c r="F91" s="50"/>
      <c r="G91" s="50"/>
    </row>
    <row r="92" spans="2:7" ht="12.75">
      <c r="B92" s="50">
        <f t="shared" si="5"/>
        <v>562.2666666666667</v>
      </c>
      <c r="C92" s="50">
        <f t="shared" si="6"/>
        <v>9.813404607546783</v>
      </c>
      <c r="D92" s="50">
        <f t="shared" si="4"/>
        <v>-0.39693430868385193</v>
      </c>
      <c r="E92" s="50">
        <f t="shared" si="7"/>
        <v>-0.9779050224161481</v>
      </c>
      <c r="F92" s="50"/>
      <c r="G92" s="50"/>
    </row>
    <row r="93" spans="2:7" ht="12.75">
      <c r="B93" s="50">
        <f t="shared" si="5"/>
        <v>568.2666666666667</v>
      </c>
      <c r="C93" s="50">
        <f t="shared" si="6"/>
        <v>9.918124362666443</v>
      </c>
      <c r="D93" s="50">
        <f t="shared" si="4"/>
        <v>-0.010239086027539129</v>
      </c>
      <c r="E93" s="50">
        <f t="shared" si="7"/>
        <v>-0.9878696917258812</v>
      </c>
      <c r="F93" s="50"/>
      <c r="G93" s="50"/>
    </row>
    <row r="94" spans="2:7" ht="12.75">
      <c r="B94" s="50">
        <f t="shared" si="5"/>
        <v>574.2666666666667</v>
      </c>
      <c r="C94" s="50">
        <f t="shared" si="6"/>
        <v>10.022844117786104</v>
      </c>
      <c r="D94" s="50">
        <f t="shared" si="4"/>
        <v>0.37805623645438596</v>
      </c>
      <c r="E94" s="50">
        <f t="shared" si="7"/>
        <v>-0.8666065938340654</v>
      </c>
      <c r="F94" s="50"/>
      <c r="G94" s="50"/>
    </row>
    <row r="95" spans="2:7" ht="12.75">
      <c r="B95" s="50">
        <f t="shared" si="5"/>
        <v>580.2666666666667</v>
      </c>
      <c r="C95" s="50">
        <f t="shared" si="6"/>
        <v>10.127563872905762</v>
      </c>
      <c r="D95" s="50">
        <f t="shared" si="4"/>
        <v>0.7072713132585883</v>
      </c>
      <c r="E95" s="50">
        <f t="shared" si="7"/>
        <v>-0.630224215227911</v>
      </c>
      <c r="F95" s="50"/>
      <c r="G95" s="50"/>
    </row>
    <row r="96" spans="2:7" ht="12.75">
      <c r="B96" s="50">
        <f t="shared" si="5"/>
        <v>586.2666666666667</v>
      </c>
      <c r="C96" s="50">
        <f t="shared" si="6"/>
        <v>10.232283628025423</v>
      </c>
      <c r="D96" s="50">
        <f t="shared" si="4"/>
        <v>0.9259584872830156</v>
      </c>
      <c r="E96" s="50">
        <f t="shared" si="7"/>
        <v>-0.3101233894486051</v>
      </c>
      <c r="F96" s="50"/>
      <c r="G96" s="50"/>
    </row>
    <row r="97" spans="2:7" ht="12.75">
      <c r="B97" s="50">
        <f t="shared" si="5"/>
        <v>592.2666666666667</v>
      </c>
      <c r="C97" s="50">
        <f t="shared" si="6"/>
        <v>10.337003383145083</v>
      </c>
      <c r="D97" s="50">
        <f t="shared" si="4"/>
        <v>0.9999427053950964</v>
      </c>
      <c r="E97" s="50">
        <f t="shared" si="7"/>
        <v>0.051173962851538385</v>
      </c>
      <c r="F97" s="50"/>
      <c r="G97" s="50"/>
    </row>
    <row r="98" spans="2:7" ht="12.75">
      <c r="B98" s="50">
        <f t="shared" si="5"/>
        <v>598.2666666666667</v>
      </c>
      <c r="C98" s="50">
        <f t="shared" si="6"/>
        <v>10.441723138264742</v>
      </c>
      <c r="D98" s="50">
        <f t="shared" si="4"/>
        <v>0.9176621803238948</v>
      </c>
      <c r="E98" s="50">
        <f t="shared" si="7"/>
        <v>0.4056734095775874</v>
      </c>
      <c r="F98" s="50"/>
      <c r="G98" s="50"/>
    </row>
    <row r="99" spans="2:7" ht="12.75">
      <c r="B99" s="50">
        <f t="shared" si="5"/>
        <v>604.2666666666667</v>
      </c>
      <c r="C99" s="50">
        <f t="shared" si="6"/>
        <v>10.546442893384402</v>
      </c>
      <c r="D99" s="50">
        <f t="shared" si="4"/>
        <v>0.6919751938988219</v>
      </c>
      <c r="E99" s="50">
        <f t="shared" si="7"/>
        <v>0.706283546612492</v>
      </c>
      <c r="F99" s="50"/>
      <c r="G99" s="50"/>
    </row>
    <row r="100" spans="2:7" ht="12.75">
      <c r="B100" s="50">
        <f t="shared" si="5"/>
        <v>610.2666666666667</v>
      </c>
      <c r="C100" s="50">
        <f t="shared" si="6"/>
        <v>10.651162648504062</v>
      </c>
      <c r="D100" s="50">
        <f t="shared" si="4"/>
        <v>0.3581506858133666</v>
      </c>
      <c r="E100" s="50">
        <f t="shared" si="7"/>
        <v>0.9130715797713141</v>
      </c>
      <c r="F100" s="50"/>
      <c r="G100" s="50"/>
    </row>
    <row r="101" spans="2:7" ht="12.75">
      <c r="B101" s="50">
        <f t="shared" si="5"/>
        <v>616.2666666666667</v>
      </c>
      <c r="C101" s="50">
        <f t="shared" si="6"/>
        <v>10.75588240362372</v>
      </c>
      <c r="D101" s="50">
        <f t="shared" si="4"/>
        <v>-0.03164335396382973</v>
      </c>
      <c r="E101" s="50">
        <f t="shared" si="7"/>
        <v>0.9985679631182557</v>
      </c>
      <c r="F101" s="50"/>
      <c r="G101" s="50"/>
    </row>
    <row r="102" spans="2:7" ht="12.75">
      <c r="B102" s="50">
        <f t="shared" si="5"/>
        <v>622.2666666666667</v>
      </c>
      <c r="C102" s="50">
        <f t="shared" si="6"/>
        <v>10.860602158743381</v>
      </c>
      <c r="D102" s="50">
        <f t="shared" si="4"/>
        <v>-0.4164923698372198</v>
      </c>
      <c r="E102" s="50">
        <f t="shared" si="7"/>
        <v>0.9514154300174537</v>
      </c>
      <c r="F102" s="50"/>
      <c r="G102" s="50"/>
    </row>
    <row r="103" spans="2:7" ht="12.75">
      <c r="B103" s="50">
        <f t="shared" si="5"/>
        <v>628.2666666666667</v>
      </c>
      <c r="C103" s="50">
        <f t="shared" si="6"/>
        <v>10.965321913863042</v>
      </c>
      <c r="D103" s="50">
        <f t="shared" si="4"/>
        <v>-0.7362545833775818</v>
      </c>
      <c r="E103" s="50">
        <f t="shared" si="7"/>
        <v>0.7778776827451688</v>
      </c>
      <c r="F103" s="50"/>
      <c r="G103" s="50"/>
    </row>
    <row r="104" spans="2:7" ht="12.75">
      <c r="B104" s="50">
        <f t="shared" si="5"/>
        <v>634.2666666666667</v>
      </c>
      <c r="C104" s="50">
        <f t="shared" si="6"/>
        <v>11.0700416689827</v>
      </c>
      <c r="D104" s="50">
        <f t="shared" si="4"/>
        <v>-0.9409595713706477</v>
      </c>
      <c r="E104" s="50">
        <f t="shared" si="7"/>
        <v>0.5010073276223308</v>
      </c>
      <c r="F104" s="50"/>
      <c r="G104" s="50"/>
    </row>
    <row r="105" spans="2:7" ht="12.75">
      <c r="B105" s="50">
        <f t="shared" si="5"/>
        <v>640.2666666666667</v>
      </c>
      <c r="C105" s="50">
        <f t="shared" si="6"/>
        <v>11.17476142410236</v>
      </c>
      <c r="D105" s="50">
        <f t="shared" si="4"/>
        <v>-0.99861732858464</v>
      </c>
      <c r="E105" s="50">
        <f t="shared" si="7"/>
        <v>0.15758358645458365</v>
      </c>
      <c r="F105" s="50"/>
      <c r="G105" s="50"/>
    </row>
    <row r="106" spans="2:7" ht="12.75">
      <c r="B106" s="50">
        <f t="shared" si="5"/>
        <v>646.2666666666667</v>
      </c>
      <c r="C106" s="50">
        <f t="shared" si="6"/>
        <v>11.27948117922202</v>
      </c>
      <c r="D106" s="50">
        <f t="shared" si="4"/>
        <v>-0.9002174641492005</v>
      </c>
      <c r="E106" s="50">
        <f t="shared" si="7"/>
        <v>-0.20677342391987324</v>
      </c>
      <c r="F106" s="50"/>
      <c r="G106" s="50"/>
    </row>
    <row r="107" spans="2:7" ht="12.75">
      <c r="B107" s="50">
        <f t="shared" si="5"/>
        <v>652.2666666666667</v>
      </c>
      <c r="C107" s="50">
        <f t="shared" si="6"/>
        <v>11.38420093434168</v>
      </c>
      <c r="D107" s="50">
        <f t="shared" si="4"/>
        <v>-0.6611372886465479</v>
      </c>
      <c r="E107" s="50">
        <f t="shared" si="7"/>
        <v>-0.5436628290373813</v>
      </c>
      <c r="F107" s="50"/>
      <c r="G107" s="50"/>
    </row>
    <row r="108" spans="2:7" ht="12.75">
      <c r="B108" s="50">
        <f t="shared" si="5"/>
        <v>658.2666666666667</v>
      </c>
      <c r="C108" s="50">
        <f t="shared" si="6"/>
        <v>11.48892068946134</v>
      </c>
      <c r="D108" s="50">
        <f t="shared" si="4"/>
        <v>-0.3187387449395571</v>
      </c>
      <c r="E108" s="50">
        <f t="shared" si="7"/>
        <v>-0.8083325276869203</v>
      </c>
      <c r="F108" s="50"/>
      <c r="G108" s="50"/>
    </row>
    <row r="109" spans="2:7" ht="12.75">
      <c r="B109" s="50">
        <f t="shared" si="5"/>
        <v>664.2666666666667</v>
      </c>
      <c r="C109" s="50">
        <f t="shared" si="6"/>
        <v>11.593640444581</v>
      </c>
      <c r="D109" s="50">
        <f t="shared" si="4"/>
        <v>0.0734702807598621</v>
      </c>
      <c r="E109" s="50">
        <f t="shared" si="7"/>
        <v>-0.9656240228616499</v>
      </c>
      <c r="F109" s="50"/>
      <c r="G109" s="50"/>
    </row>
    <row r="110" spans="2:7" ht="12.75">
      <c r="B110" s="50">
        <f t="shared" si="5"/>
        <v>670.2666666666667</v>
      </c>
      <c r="C110" s="50">
        <f t="shared" si="6"/>
        <v>11.698360199700659</v>
      </c>
      <c r="D110" s="50">
        <f t="shared" si="4"/>
        <v>0.4541978340783075</v>
      </c>
      <c r="E110" s="50">
        <f t="shared" si="7"/>
        <v>-0.9946428465113247</v>
      </c>
      <c r="F110" s="50"/>
      <c r="G110" s="50"/>
    </row>
    <row r="111" spans="2:7" ht="12.75">
      <c r="B111" s="50">
        <f t="shared" si="5"/>
        <v>676.2666666666667</v>
      </c>
      <c r="C111" s="50">
        <f t="shared" si="6"/>
        <v>11.80307995482032</v>
      </c>
      <c r="D111" s="50">
        <f t="shared" si="4"/>
        <v>0.7639462127763424</v>
      </c>
      <c r="E111" s="50">
        <f t="shared" si="7"/>
        <v>-0.891534162855217</v>
      </c>
      <c r="F111" s="50"/>
      <c r="G111" s="50"/>
    </row>
    <row r="112" spans="2:7" ht="12.75">
      <c r="B112" s="50">
        <f t="shared" si="5"/>
        <v>682.2666666666667</v>
      </c>
      <c r="C112" s="50">
        <f t="shared" si="6"/>
        <v>11.90779970993998</v>
      </c>
      <c r="D112" s="50">
        <f t="shared" si="4"/>
        <v>0.9543098926298869</v>
      </c>
      <c r="E112" s="50">
        <f t="shared" si="7"/>
        <v>-0.6699948414790724</v>
      </c>
      <c r="F112" s="50"/>
      <c r="G112" s="50"/>
    </row>
    <row r="113" spans="2:7" ht="12.75">
      <c r="B113" s="50">
        <f t="shared" si="5"/>
        <v>688.2666666666667</v>
      </c>
      <c r="C113" s="50">
        <f t="shared" si="6"/>
        <v>12.012519465059638</v>
      </c>
      <c r="D113" s="50">
        <f t="shared" si="4"/>
        <v>0.9955400376473983</v>
      </c>
      <c r="E113" s="50">
        <f t="shared" si="7"/>
        <v>-0.35945397686270364</v>
      </c>
      <c r="F113" s="50"/>
      <c r="G113" s="50"/>
    </row>
    <row r="114" spans="2:7" ht="12.75">
      <c r="B114" s="50">
        <f t="shared" si="5"/>
        <v>694.2666666666667</v>
      </c>
      <c r="C114" s="50">
        <f t="shared" si="6"/>
        <v>12.117239220179298</v>
      </c>
      <c r="D114" s="50">
        <f t="shared" si="4"/>
        <v>0.8811934606464448</v>
      </c>
      <c r="E114" s="50">
        <f t="shared" si="7"/>
        <v>-0.0011635525721180686</v>
      </c>
      <c r="F114" s="50"/>
      <c r="G114" s="50"/>
    </row>
    <row r="115" spans="2:7" ht="12.75">
      <c r="B115" s="50">
        <f t="shared" si="5"/>
        <v>700.2666666666667</v>
      </c>
      <c r="C115" s="50">
        <f t="shared" si="6"/>
        <v>12.221958975298959</v>
      </c>
      <c r="D115" s="50">
        <f t="shared" si="4"/>
        <v>0.6291395239340168</v>
      </c>
      <c r="E115" s="50">
        <f t="shared" si="7"/>
        <v>0.3572814370496438</v>
      </c>
      <c r="F115" s="50"/>
      <c r="G115" s="50"/>
    </row>
    <row r="116" spans="2:7" ht="12.75">
      <c r="B116" s="50">
        <f t="shared" si="5"/>
        <v>706.2666666666667</v>
      </c>
      <c r="C116" s="50">
        <f t="shared" si="6"/>
        <v>12.326678730418617</v>
      </c>
      <c r="D116" s="50">
        <f t="shared" si="4"/>
        <v>0.27876762799896365</v>
      </c>
      <c r="E116" s="50">
        <f t="shared" si="7"/>
        <v>0.6682654653327915</v>
      </c>
      <c r="F116" s="50"/>
      <c r="G116" s="50"/>
    </row>
    <row r="117" spans="2:7" ht="12.75">
      <c r="B117" s="50">
        <f t="shared" si="5"/>
        <v>712.2666666666667</v>
      </c>
      <c r="C117" s="50">
        <f t="shared" si="6"/>
        <v>12.431398485538278</v>
      </c>
      <c r="D117" s="50">
        <f t="shared" si="4"/>
        <v>-0.11516831571807251</v>
      </c>
      <c r="E117" s="50">
        <f t="shared" si="7"/>
        <v>0.8904776792278388</v>
      </c>
      <c r="F117" s="50"/>
      <c r="G117" s="50"/>
    </row>
    <row r="118" spans="2:7" ht="12.75">
      <c r="B118" s="50">
        <f t="shared" si="5"/>
        <v>718.2666666666667</v>
      </c>
      <c r="C118" s="50">
        <f t="shared" si="6"/>
        <v>12.536118240657938</v>
      </c>
      <c r="D118" s="50">
        <f t="shared" si="4"/>
        <v>-0.49110648098096066</v>
      </c>
      <c r="E118" s="50">
        <f t="shared" si="7"/>
        <v>0.9943995977867355</v>
      </c>
      <c r="F118" s="50"/>
      <c r="G118" s="50"/>
    </row>
    <row r="119" spans="2:7" ht="12.75">
      <c r="B119" s="50">
        <f t="shared" si="5"/>
        <v>724.2666666666667</v>
      </c>
      <c r="C119" s="50">
        <f t="shared" si="6"/>
        <v>12.640837995777597</v>
      </c>
      <c r="D119" s="50">
        <f t="shared" si="4"/>
        <v>-0.7902976209272216</v>
      </c>
      <c r="E119" s="50">
        <f t="shared" si="7"/>
        <v>0.9662263219929343</v>
      </c>
      <c r="F119" s="50"/>
      <c r="G119" s="50"/>
    </row>
    <row r="120" spans="2:7" ht="12.75">
      <c r="B120" s="50">
        <f t="shared" si="5"/>
        <v>730.2666666666667</v>
      </c>
      <c r="C120" s="50">
        <f t="shared" si="6"/>
        <v>12.745557750897257</v>
      </c>
      <c r="D120" s="50">
        <f t="shared" si="4"/>
        <v>-0.9659860300607684</v>
      </c>
      <c r="E120" s="50">
        <f t="shared" si="7"/>
        <v>0.8097003657712363</v>
      </c>
      <c r="F120" s="50"/>
      <c r="G120" s="50"/>
    </row>
    <row r="121" spans="2:7" ht="12.75">
      <c r="B121" s="50">
        <f t="shared" si="5"/>
        <v>736.2666666666667</v>
      </c>
      <c r="C121" s="50">
        <f t="shared" si="6"/>
        <v>12.850277506016917</v>
      </c>
      <c r="D121" s="50">
        <f t="shared" si="4"/>
        <v>-0.9907162311973438</v>
      </c>
      <c r="E121" s="50">
        <f t="shared" si="7"/>
        <v>0.5456145036303666</v>
      </c>
      <c r="F121" s="50"/>
      <c r="G121" s="50"/>
    </row>
    <row r="122" spans="2:7" ht="12.75">
      <c r="B122" s="50">
        <f t="shared" si="5"/>
        <v>742.2666666666667</v>
      </c>
      <c r="C122" s="50">
        <f t="shared" si="6"/>
        <v>12.954997261136576</v>
      </c>
      <c r="D122" s="50">
        <f t="shared" si="4"/>
        <v>-0.860623544382162</v>
      </c>
      <c r="E122" s="50">
        <f t="shared" si="7"/>
        <v>0.20904967623336312</v>
      </c>
      <c r="F122" s="50"/>
      <c r="G122" s="50"/>
    </row>
    <row r="123" spans="2:7" ht="12.75">
      <c r="B123" s="50">
        <f t="shared" si="5"/>
        <v>748.2666666666667</v>
      </c>
      <c r="C123" s="50">
        <f t="shared" si="6"/>
        <v>13.059717016256236</v>
      </c>
      <c r="D123" s="50">
        <f t="shared" si="4"/>
        <v>-0.5960380347134698</v>
      </c>
      <c r="E123" s="50">
        <f t="shared" si="7"/>
        <v>-0.15528513183628967</v>
      </c>
      <c r="F123" s="50"/>
      <c r="G123" s="50"/>
    </row>
    <row r="124" spans="2:7" ht="12.75">
      <c r="B124" s="50">
        <f t="shared" si="5"/>
        <v>754.2666666666667</v>
      </c>
      <c r="C124" s="50">
        <f t="shared" si="6"/>
        <v>13.164436771375897</v>
      </c>
      <c r="D124" s="50">
        <f t="shared" si="4"/>
        <v>-0.23830745791298347</v>
      </c>
      <c r="E124" s="50">
        <f t="shared" si="7"/>
        <v>-0.49899199545014483</v>
      </c>
      <c r="F124" s="50"/>
      <c r="G124" s="50"/>
    </row>
    <row r="125" spans="2:7" ht="12.75">
      <c r="B125" s="50">
        <f t="shared" si="5"/>
        <v>760.2666666666667</v>
      </c>
      <c r="C125" s="50">
        <f t="shared" si="6"/>
        <v>13.269156526495555</v>
      </c>
      <c r="D125" s="50">
        <f t="shared" si="4"/>
        <v>0.15666430631604975</v>
      </c>
      <c r="E125" s="50">
        <f t="shared" si="7"/>
        <v>-0.7764131880257885</v>
      </c>
      <c r="F125" s="50"/>
      <c r="G125" s="50"/>
    </row>
    <row r="126" spans="2:7" ht="12.75">
      <c r="B126" s="50">
        <f t="shared" si="5"/>
        <v>766.2666666666667</v>
      </c>
      <c r="C126" s="50">
        <f t="shared" si="6"/>
        <v>13.373876281615216</v>
      </c>
      <c r="D126" s="50">
        <f t="shared" si="4"/>
        <v>0.5271535602368697</v>
      </c>
      <c r="E126" s="50">
        <f t="shared" si="7"/>
        <v>-0.9506963149801895</v>
      </c>
      <c r="F126" s="50"/>
      <c r="G126" s="50"/>
    </row>
    <row r="127" spans="2:7" ht="12.75">
      <c r="B127" s="50">
        <f t="shared" si="5"/>
        <v>772.2666666666667</v>
      </c>
      <c r="C127" s="50">
        <f t="shared" si="6"/>
        <v>13.478596036734876</v>
      </c>
      <c r="D127" s="50">
        <f t="shared" si="4"/>
        <v>0.815262578506067</v>
      </c>
      <c r="E127" s="50">
        <f t="shared" si="7"/>
        <v>-0.9986897543912568</v>
      </c>
      <c r="F127" s="50"/>
      <c r="G127" s="50"/>
    </row>
    <row r="128" spans="2:7" ht="12.75">
      <c r="B128" s="50">
        <f t="shared" si="5"/>
        <v>778.2666666666667</v>
      </c>
      <c r="C128" s="50">
        <f t="shared" si="6"/>
        <v>13.583315791854535</v>
      </c>
      <c r="D128" s="50">
        <f t="shared" si="4"/>
        <v>0.9759674997506669</v>
      </c>
      <c r="E128" s="50">
        <f t="shared" si="7"/>
        <v>-0.9140180987057623</v>
      </c>
      <c r="F128" s="50"/>
      <c r="G128" s="50"/>
    </row>
    <row r="129" spans="2:7" ht="12.75">
      <c r="B129" s="50">
        <f t="shared" si="5"/>
        <v>784.2666666666667</v>
      </c>
      <c r="C129" s="50">
        <f t="shared" si="6"/>
        <v>13.688035546974195</v>
      </c>
      <c r="D129" s="50">
        <f t="shared" si="4"/>
        <v>0.9841543718301334</v>
      </c>
      <c r="E129" s="50">
        <f t="shared" si="7"/>
        <v>-0.7079290584405156</v>
      </c>
      <c r="F129" s="50"/>
      <c r="G129" s="50"/>
    </row>
    <row r="130" spans="2:7" ht="12.75">
      <c r="B130" s="50">
        <f t="shared" si="5"/>
        <v>790.2666666666667</v>
      </c>
      <c r="C130" s="50">
        <f t="shared" si="6"/>
        <v>13.792755302093855</v>
      </c>
      <c r="D130" s="50">
        <f aca="true" t="shared" si="8" ref="D130:D151">SIN($I$2*C130)</f>
        <v>0.8385438019791875</v>
      </c>
      <c r="E130" s="50">
        <f t="shared" si="7"/>
        <v>-0.40779932591155454</v>
      </c>
      <c r="F130" s="50"/>
      <c r="G130" s="50"/>
    </row>
    <row r="131" spans="2:7" ht="12.75">
      <c r="B131" s="50">
        <f aca="true" t="shared" si="9" ref="B131:B151">pas*ROW()+INCREMENT</f>
        <v>796.2666666666667</v>
      </c>
      <c r="C131" s="50">
        <f aca="true" t="shared" si="10" ref="C131:C151">RADIANS(B131)</f>
        <v>13.897475057213514</v>
      </c>
      <c r="D131" s="50">
        <f t="shared" si="8"/>
        <v>0.5618908922449447</v>
      </c>
      <c r="E131" s="50">
        <f aca="true" t="shared" si="11" ref="E131:E151">COS($I$3*C131)</f>
        <v>-0.05349787877905189</v>
      </c>
      <c r="F131" s="50"/>
      <c r="G131" s="50"/>
    </row>
    <row r="132" spans="2:7" ht="12.75">
      <c r="B132" s="50">
        <f t="shared" si="9"/>
        <v>802.2666666666667</v>
      </c>
      <c r="C132" s="50">
        <f t="shared" si="10"/>
        <v>14.002194812333174</v>
      </c>
      <c r="D132" s="50">
        <f t="shared" si="8"/>
        <v>0.19742921556840556</v>
      </c>
      <c r="E132" s="50">
        <f t="shared" si="11"/>
        <v>0.3079101809370754</v>
      </c>
      <c r="F132" s="50"/>
      <c r="G132" s="50"/>
    </row>
    <row r="133" spans="2:7" ht="12.75">
      <c r="B133" s="50">
        <f t="shared" si="9"/>
        <v>808.2666666666667</v>
      </c>
      <c r="C133" s="50">
        <f t="shared" si="10"/>
        <v>14.106914567452835</v>
      </c>
      <c r="D133" s="50">
        <f t="shared" si="8"/>
        <v>-0.19788545448587366</v>
      </c>
      <c r="E133" s="50">
        <f t="shared" si="11"/>
        <v>0.6284157148631823</v>
      </c>
      <c r="F133" s="50"/>
      <c r="G133" s="50"/>
    </row>
    <row r="134" spans="2:7" ht="12.75">
      <c r="B134" s="50">
        <f t="shared" si="9"/>
        <v>814.2666666666667</v>
      </c>
      <c r="C134" s="50">
        <f t="shared" si="10"/>
        <v>14.211634322572493</v>
      </c>
      <c r="D134" s="50">
        <f t="shared" si="8"/>
        <v>-0.5622758330201338</v>
      </c>
      <c r="E134" s="50">
        <f t="shared" si="11"/>
        <v>0.8654430412619473</v>
      </c>
      <c r="F134" s="50"/>
      <c r="G134" s="50"/>
    </row>
    <row r="135" spans="2:7" ht="12.75">
      <c r="B135" s="50">
        <f t="shared" si="9"/>
        <v>820.2666666666667</v>
      </c>
      <c r="C135" s="50">
        <f t="shared" si="10"/>
        <v>14.316354077692154</v>
      </c>
      <c r="D135" s="50">
        <f t="shared" si="8"/>
        <v>-0.8387972884941187</v>
      </c>
      <c r="E135" s="50">
        <f t="shared" si="11"/>
        <v>0.9875056522775503</v>
      </c>
      <c r="F135" s="50"/>
      <c r="G135" s="50"/>
    </row>
    <row r="136" spans="2:7" ht="12.75">
      <c r="B136" s="50">
        <f t="shared" si="9"/>
        <v>826.2666666666667</v>
      </c>
      <c r="C136" s="50">
        <f t="shared" si="10"/>
        <v>14.421073832811814</v>
      </c>
      <c r="D136" s="50">
        <f t="shared" si="8"/>
        <v>-0.9842367908100178</v>
      </c>
      <c r="E136" s="50">
        <f t="shared" si="11"/>
        <v>0.9783888547813968</v>
      </c>
      <c r="F136" s="50"/>
      <c r="G136" s="50"/>
    </row>
    <row r="137" spans="2:7" ht="12.75">
      <c r="B137" s="50">
        <f t="shared" si="9"/>
        <v>832.2666666666667</v>
      </c>
      <c r="C137" s="50">
        <f t="shared" si="10"/>
        <v>14.525793587931473</v>
      </c>
      <c r="D137" s="50">
        <f t="shared" si="8"/>
        <v>-0.9758659712768294</v>
      </c>
      <c r="E137" s="50">
        <f t="shared" si="11"/>
        <v>0.8393037163763026</v>
      </c>
      <c r="F137" s="50"/>
      <c r="G137" s="50"/>
    </row>
    <row r="138" spans="2:7" ht="12.75">
      <c r="B138" s="50">
        <f t="shared" si="9"/>
        <v>838.2666666666667</v>
      </c>
      <c r="C138" s="50">
        <f t="shared" si="10"/>
        <v>14.630513343051133</v>
      </c>
      <c r="D138" s="50">
        <f t="shared" si="8"/>
        <v>-0.814992968808443</v>
      </c>
      <c r="E138" s="50">
        <f t="shared" si="11"/>
        <v>0.5887261882091506</v>
      </c>
      <c r="F138" s="50"/>
      <c r="G138" s="50"/>
    </row>
    <row r="139" spans="2:7" ht="12.75">
      <c r="B139" s="50">
        <f t="shared" si="9"/>
        <v>844.2666666666667</v>
      </c>
      <c r="C139" s="50">
        <f t="shared" si="10"/>
        <v>14.735233098170793</v>
      </c>
      <c r="D139" s="50">
        <f t="shared" si="8"/>
        <v>-0.5267580022196138</v>
      </c>
      <c r="E139" s="50">
        <f t="shared" si="11"/>
        <v>0.25994277538043786</v>
      </c>
      <c r="F139" s="50"/>
      <c r="G139" s="50"/>
    </row>
    <row r="140" spans="2:7" ht="12.75">
      <c r="B140" s="50">
        <f t="shared" si="9"/>
        <v>850.2666666666667</v>
      </c>
      <c r="C140" s="50">
        <f t="shared" si="10"/>
        <v>14.839952853290452</v>
      </c>
      <c r="D140" s="50">
        <f t="shared" si="8"/>
        <v>-0.15620461529282945</v>
      </c>
      <c r="E140" s="50">
        <f t="shared" si="11"/>
        <v>-0.10337121400007293</v>
      </c>
      <c r="F140" s="50"/>
      <c r="G140" s="50"/>
    </row>
    <row r="141" spans="2:7" ht="12.75">
      <c r="B141" s="50">
        <f t="shared" si="9"/>
        <v>856.2666666666667</v>
      </c>
      <c r="C141" s="50">
        <f t="shared" si="10"/>
        <v>14.944672608410112</v>
      </c>
      <c r="D141" s="50">
        <f t="shared" si="8"/>
        <v>0.23875944432658616</v>
      </c>
      <c r="E141" s="50">
        <f t="shared" si="11"/>
        <v>-0.4529534594878878</v>
      </c>
      <c r="F141" s="50"/>
      <c r="G141" s="50"/>
    </row>
    <row r="142" spans="2:7" ht="12.75">
      <c r="B142" s="50">
        <f t="shared" si="9"/>
        <v>862.2666666666667</v>
      </c>
      <c r="C142" s="50">
        <f t="shared" si="10"/>
        <v>15.049392363529773</v>
      </c>
      <c r="D142" s="50">
        <f t="shared" si="8"/>
        <v>0.5964116829296805</v>
      </c>
      <c r="E142" s="50">
        <f t="shared" si="11"/>
        <v>-0.742365753784097</v>
      </c>
      <c r="F142" s="50"/>
      <c r="G142" s="50"/>
    </row>
    <row r="143" spans="2:7" ht="12.75">
      <c r="B143" s="50">
        <f t="shared" si="9"/>
        <v>868.2666666666667</v>
      </c>
      <c r="C143" s="50">
        <f t="shared" si="10"/>
        <v>15.154112118649431</v>
      </c>
      <c r="D143" s="50">
        <f t="shared" si="8"/>
        <v>0.860860463012922</v>
      </c>
      <c r="E143" s="50">
        <f t="shared" si="11"/>
        <v>-0.9331628145814563</v>
      </c>
      <c r="F143" s="50"/>
      <c r="G143" s="50"/>
    </row>
    <row r="144" spans="2:7" ht="12.75">
      <c r="B144" s="50">
        <f t="shared" si="9"/>
        <v>874.2666666666667</v>
      </c>
      <c r="C144" s="50">
        <f t="shared" si="10"/>
        <v>15.258831873769092</v>
      </c>
      <c r="D144" s="50">
        <f t="shared" si="8"/>
        <v>0.990779396092379</v>
      </c>
      <c r="E144" s="50">
        <f t="shared" si="11"/>
        <v>-0.9999993230724769</v>
      </c>
      <c r="F144" s="50"/>
      <c r="G144" s="50"/>
    </row>
    <row r="145" spans="2:7" ht="12.75">
      <c r="B145" s="50">
        <f t="shared" si="9"/>
        <v>880.2666666666667</v>
      </c>
      <c r="C145" s="50">
        <f t="shared" si="10"/>
        <v>15.363551628888752</v>
      </c>
      <c r="D145" s="50">
        <f t="shared" si="8"/>
        <v>0.9658655702084206</v>
      </c>
      <c r="E145" s="50">
        <f t="shared" si="11"/>
        <v>-0.9339967744803741</v>
      </c>
      <c r="F145" s="50"/>
      <c r="G145" s="50"/>
    </row>
    <row r="146" spans="2:7" ht="12.75">
      <c r="B146" s="50">
        <f t="shared" si="9"/>
        <v>886.2666666666667</v>
      </c>
      <c r="C146" s="50">
        <f t="shared" si="10"/>
        <v>15.46827138400841</v>
      </c>
      <c r="D146" s="50">
        <f t="shared" si="8"/>
        <v>0.790012361033941</v>
      </c>
      <c r="E146" s="50">
        <f t="shared" si="11"/>
        <v>-0.7439228910603187</v>
      </c>
      <c r="F146" s="50"/>
      <c r="G146" s="50"/>
    </row>
    <row r="147" spans="2:7" ht="12.75">
      <c r="B147" s="50">
        <f t="shared" si="9"/>
        <v>892.2666666666667</v>
      </c>
      <c r="C147" s="50">
        <f t="shared" si="10"/>
        <v>15.57299113912807</v>
      </c>
      <c r="D147" s="50">
        <f t="shared" si="8"/>
        <v>0.49070099966481767</v>
      </c>
      <c r="E147" s="50">
        <f t="shared" si="11"/>
        <v>-0.4550269253538784</v>
      </c>
      <c r="F147" s="50"/>
      <c r="G147" s="50"/>
    </row>
    <row r="148" spans="2:7" ht="12.75">
      <c r="B148" s="50">
        <f t="shared" si="9"/>
        <v>898.2666666666667</v>
      </c>
      <c r="C148" s="50">
        <f t="shared" si="10"/>
        <v>15.677710894247731</v>
      </c>
      <c r="D148" s="50">
        <f t="shared" si="8"/>
        <v>0.11470597904333074</v>
      </c>
      <c r="E148" s="50">
        <f t="shared" si="11"/>
        <v>-0.10568557101883723</v>
      </c>
      <c r="F148" s="50"/>
      <c r="G148" s="50"/>
    </row>
    <row r="149" spans="2:7" ht="12.75">
      <c r="B149" s="50">
        <f t="shared" si="9"/>
        <v>904.2666666666667</v>
      </c>
      <c r="C149" s="50">
        <f t="shared" si="10"/>
        <v>15.78243064936739</v>
      </c>
      <c r="D149" s="50">
        <f t="shared" si="8"/>
        <v>-0.2792145689709524</v>
      </c>
      <c r="E149" s="50">
        <f t="shared" si="11"/>
        <v>0.25769496442113266</v>
      </c>
      <c r="F149" s="50"/>
      <c r="G149" s="50"/>
    </row>
    <row r="150" spans="2:7" ht="12.75">
      <c r="B150" s="50">
        <f t="shared" si="9"/>
        <v>910.2666666666667</v>
      </c>
      <c r="C150" s="50">
        <f t="shared" si="10"/>
        <v>15.88715040448705</v>
      </c>
      <c r="D150" s="50">
        <f t="shared" si="8"/>
        <v>-0.6295012240853054</v>
      </c>
      <c r="E150" s="50">
        <f t="shared" si="11"/>
        <v>0.5868435205997684</v>
      </c>
      <c r="F150" s="50"/>
      <c r="G150" s="50"/>
    </row>
    <row r="151" spans="2:7" ht="12.75">
      <c r="B151" s="50">
        <f t="shared" si="9"/>
        <v>916.2666666666667</v>
      </c>
      <c r="C151" s="50">
        <f t="shared" si="10"/>
        <v>15.99187015960671</v>
      </c>
      <c r="D151" s="50">
        <f t="shared" si="8"/>
        <v>-0.8814133957572496</v>
      </c>
      <c r="E151" s="50">
        <f t="shared" si="11"/>
        <v>0.8380362840761688</v>
      </c>
      <c r="F151" s="50"/>
      <c r="G151" s="50"/>
    </row>
    <row r="152" spans="2:7" ht="12.75">
      <c r="B152" s="50"/>
      <c r="C152" s="50"/>
      <c r="D152" s="50"/>
      <c r="E152" s="50"/>
      <c r="F152" s="50"/>
      <c r="G152" s="50"/>
    </row>
    <row r="153" spans="2:7" ht="12.75">
      <c r="B153" s="50"/>
      <c r="C153" s="50"/>
      <c r="D153" s="50"/>
      <c r="E153" s="50"/>
      <c r="F153" s="50"/>
      <c r="G153" s="50"/>
    </row>
    <row r="154" spans="2:7" ht="12.75">
      <c r="B154" s="50"/>
      <c r="C154" s="50"/>
      <c r="D154" s="50"/>
      <c r="E154" s="50"/>
      <c r="F154" s="50"/>
      <c r="G154" s="50"/>
    </row>
    <row r="155" spans="2:7" ht="12.75">
      <c r="B155" s="50"/>
      <c r="C155" s="50"/>
      <c r="D155" s="50"/>
      <c r="E155" s="50"/>
      <c r="F155" s="50"/>
      <c r="G155" s="50"/>
    </row>
    <row r="156" spans="2:7" ht="12.75">
      <c r="B156" s="50"/>
      <c r="C156" s="50"/>
      <c r="D156" s="50"/>
      <c r="E156" s="50"/>
      <c r="F156" s="50"/>
      <c r="G156" s="50"/>
    </row>
    <row r="157" spans="2:7" ht="12.75">
      <c r="B157" s="50"/>
      <c r="C157" s="50"/>
      <c r="D157" s="50"/>
      <c r="E157" s="50"/>
      <c r="F157" s="50"/>
      <c r="G157" s="50"/>
    </row>
    <row r="158" spans="2:7" ht="12.75">
      <c r="B158" s="50"/>
      <c r="C158" s="50"/>
      <c r="D158" s="50"/>
      <c r="E158" s="50"/>
      <c r="F158" s="50"/>
      <c r="G158" s="50"/>
    </row>
    <row r="159" spans="2:7" ht="12.75">
      <c r="B159" s="50"/>
      <c r="C159" s="50"/>
      <c r="D159" s="50"/>
      <c r="E159" s="50"/>
      <c r="F159" s="50"/>
      <c r="G159" s="50"/>
    </row>
    <row r="160" spans="2:7" ht="12.75">
      <c r="B160" s="50"/>
      <c r="C160" s="50"/>
      <c r="D160" s="50"/>
      <c r="E160" s="50"/>
      <c r="F160" s="50"/>
      <c r="G160" s="50"/>
    </row>
    <row r="161" spans="2:7" ht="12.75">
      <c r="B161" s="50"/>
      <c r="C161" s="50"/>
      <c r="D161" s="50"/>
      <c r="E161" s="50"/>
      <c r="F161" s="50"/>
      <c r="G161" s="50"/>
    </row>
    <row r="162" spans="2:7" ht="12.75">
      <c r="B162" s="50"/>
      <c r="C162" s="50"/>
      <c r="D162" s="50"/>
      <c r="E162" s="50"/>
      <c r="F162" s="50"/>
      <c r="G162" s="50"/>
    </row>
    <row r="163" spans="2:7" ht="12.75">
      <c r="B163" s="50"/>
      <c r="C163" s="50"/>
      <c r="D163" s="50"/>
      <c r="E163" s="50"/>
      <c r="F163" s="50"/>
      <c r="G163" s="50"/>
    </row>
    <row r="164" spans="2:7" ht="12.75">
      <c r="B164" s="50"/>
      <c r="C164" s="50"/>
      <c r="D164" s="50"/>
      <c r="E164" s="50"/>
      <c r="F164" s="50"/>
      <c r="G164" s="50"/>
    </row>
    <row r="165" spans="2:7" ht="12.75">
      <c r="B165" s="50"/>
      <c r="C165" s="50"/>
      <c r="D165" s="50"/>
      <c r="E165" s="50"/>
      <c r="F165" s="50"/>
      <c r="G165" s="50"/>
    </row>
    <row r="166" spans="2:7" ht="12.75">
      <c r="B166" s="50"/>
      <c r="C166" s="50"/>
      <c r="D166" s="50"/>
      <c r="E166" s="50"/>
      <c r="F166" s="50"/>
      <c r="G166" s="50"/>
    </row>
    <row r="167" spans="2:7" ht="12.75">
      <c r="B167" s="50"/>
      <c r="C167" s="50"/>
      <c r="D167" s="50"/>
      <c r="E167" s="50"/>
      <c r="F167" s="50"/>
      <c r="G167" s="50"/>
    </row>
    <row r="168" spans="2:7" ht="12.75">
      <c r="B168" s="50"/>
      <c r="C168" s="50"/>
      <c r="D168" s="50"/>
      <c r="E168" s="50"/>
      <c r="F168" s="50"/>
      <c r="G168" s="50"/>
    </row>
    <row r="169" spans="2:7" ht="12.75">
      <c r="B169" s="50"/>
      <c r="C169" s="50"/>
      <c r="D169" s="50"/>
      <c r="E169" s="50"/>
      <c r="F169" s="50"/>
      <c r="G169" s="50"/>
    </row>
  </sheetData>
  <mergeCells count="2">
    <mergeCell ref="B1:M1"/>
    <mergeCell ref="K9:L9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N38"/>
  <sheetViews>
    <sheetView workbookViewId="0" topLeftCell="A1">
      <selection activeCell="J3" sqref="J3"/>
    </sheetView>
  </sheetViews>
  <sheetFormatPr defaultColWidth="11.421875" defaultRowHeight="12.75"/>
  <cols>
    <col min="1" max="16384" width="9.140625" style="0" customWidth="1"/>
  </cols>
  <sheetData>
    <row r="2" spans="2:3" ht="13.5" thickBot="1">
      <c r="B2" t="s">
        <v>0</v>
      </c>
      <c r="C2" t="s">
        <v>1</v>
      </c>
    </row>
    <row r="3" spans="1:10" ht="13.5" thickBot="1">
      <c r="A3" t="s">
        <v>8</v>
      </c>
      <c r="B3" s="2">
        <v>1</v>
      </c>
      <c r="C3" s="3">
        <v>-8</v>
      </c>
      <c r="E3" t="s">
        <v>2</v>
      </c>
      <c r="F3" s="1">
        <f>J3*5</f>
        <v>70</v>
      </c>
      <c r="J3">
        <f>Animation!L8</f>
        <v>14</v>
      </c>
    </row>
    <row r="4" spans="1:6" ht="12.75">
      <c r="A4" t="s">
        <v>9</v>
      </c>
      <c r="B4" s="2">
        <v>0.7</v>
      </c>
      <c r="C4" s="3">
        <v>-6</v>
      </c>
      <c r="F4">
        <f>IF(F3-15&gt;0,F3-15,0)</f>
        <v>55</v>
      </c>
    </row>
    <row r="5" spans="1:3" ht="12.75">
      <c r="A5" t="s">
        <v>12</v>
      </c>
      <c r="B5" s="4">
        <v>0.75</v>
      </c>
      <c r="C5" s="5">
        <v>0</v>
      </c>
    </row>
    <row r="6" spans="2:3" ht="12.75">
      <c r="B6" s="6">
        <v>0.8</v>
      </c>
      <c r="C6" s="7">
        <v>0</v>
      </c>
    </row>
    <row r="7" spans="2:14" ht="12.75">
      <c r="B7" s="6">
        <v>0.85</v>
      </c>
      <c r="C7" s="7">
        <v>0</v>
      </c>
      <c r="N7">
        <f ca="1">RAND()*100</f>
        <v>95.24853102988916</v>
      </c>
    </row>
    <row r="8" spans="2:14" ht="12.75">
      <c r="B8" s="6">
        <v>0.9</v>
      </c>
      <c r="C8" s="7">
        <v>0</v>
      </c>
      <c r="N8">
        <f>INT(N7)</f>
        <v>95</v>
      </c>
    </row>
    <row r="9" spans="2:14" ht="12.75">
      <c r="B9" s="6">
        <v>0.95</v>
      </c>
      <c r="C9" s="7">
        <v>0</v>
      </c>
      <c r="N9">
        <f>N8*10</f>
        <v>950</v>
      </c>
    </row>
    <row r="10" spans="2:3" ht="12.75">
      <c r="B10" s="6">
        <v>1</v>
      </c>
      <c r="C10" s="7">
        <v>0</v>
      </c>
    </row>
    <row r="11" spans="2:3" ht="12.75">
      <c r="B11" s="6">
        <v>1.05</v>
      </c>
      <c r="C11" s="7">
        <v>0</v>
      </c>
    </row>
    <row r="12" spans="2:3" ht="12.75">
      <c r="B12" s="6">
        <v>1.1</v>
      </c>
      <c r="C12" s="7">
        <v>0</v>
      </c>
    </row>
    <row r="13" spans="2:3" ht="12.75">
      <c r="B13" s="6">
        <v>1.15</v>
      </c>
      <c r="C13" s="7">
        <v>0</v>
      </c>
    </row>
    <row r="14" spans="2:3" ht="12.75">
      <c r="B14" s="6">
        <v>1.2</v>
      </c>
      <c r="C14" s="7">
        <v>0</v>
      </c>
    </row>
    <row r="15" spans="2:3" ht="12.75">
      <c r="B15" s="8">
        <v>1.25</v>
      </c>
      <c r="C15" s="9">
        <v>0</v>
      </c>
    </row>
    <row r="16" spans="1:3" ht="12.75">
      <c r="A16" t="s">
        <v>10</v>
      </c>
      <c r="B16" s="2">
        <v>0.85</v>
      </c>
      <c r="C16" s="3">
        <v>0</v>
      </c>
    </row>
    <row r="17" spans="1:3" ht="12.75">
      <c r="A17" t="s">
        <v>11</v>
      </c>
      <c r="B17" s="4">
        <v>0.7</v>
      </c>
      <c r="C17" s="5">
        <v>100</v>
      </c>
    </row>
    <row r="18" spans="2:3" ht="12.75">
      <c r="B18" s="8">
        <v>1.3</v>
      </c>
      <c r="C18" s="9">
        <v>100</v>
      </c>
    </row>
    <row r="19" spans="1:3" ht="12.75">
      <c r="A19" t="s">
        <v>13</v>
      </c>
      <c r="B19" s="4">
        <v>0.7</v>
      </c>
      <c r="C19" s="5">
        <v>10</v>
      </c>
    </row>
    <row r="20" spans="2:3" ht="12.75">
      <c r="B20" s="6">
        <v>0.7</v>
      </c>
      <c r="C20" s="7">
        <v>20</v>
      </c>
    </row>
    <row r="21" spans="2:3" ht="12.75">
      <c r="B21" s="6">
        <v>0.7</v>
      </c>
      <c r="C21" s="7">
        <v>30</v>
      </c>
    </row>
    <row r="22" spans="2:3" ht="12.75">
      <c r="B22" s="6">
        <v>0.7</v>
      </c>
      <c r="C22" s="7">
        <v>40</v>
      </c>
    </row>
    <row r="23" spans="2:3" ht="12.75">
      <c r="B23" s="6">
        <v>0.7</v>
      </c>
      <c r="C23" s="7">
        <v>50</v>
      </c>
    </row>
    <row r="24" spans="2:3" ht="12.75">
      <c r="B24" s="6">
        <v>0.7</v>
      </c>
      <c r="C24" s="7">
        <v>60</v>
      </c>
    </row>
    <row r="25" spans="2:3" ht="12.75">
      <c r="B25" s="6">
        <v>0.7</v>
      </c>
      <c r="C25" s="7">
        <v>70</v>
      </c>
    </row>
    <row r="26" spans="2:3" ht="12.75">
      <c r="B26" s="6">
        <v>0.7</v>
      </c>
      <c r="C26" s="7">
        <v>80</v>
      </c>
    </row>
    <row r="27" spans="2:3" ht="12.75">
      <c r="B27" s="6">
        <v>0.7</v>
      </c>
      <c r="C27" s="7">
        <v>90</v>
      </c>
    </row>
    <row r="28" spans="2:3" ht="12.75">
      <c r="B28" s="8">
        <v>0.7</v>
      </c>
      <c r="C28" s="9">
        <v>100</v>
      </c>
    </row>
    <row r="29" spans="1:3" ht="12.75">
      <c r="A29" t="s">
        <v>14</v>
      </c>
      <c r="B29" s="4">
        <v>1.3</v>
      </c>
      <c r="C29" s="5">
        <v>10</v>
      </c>
    </row>
    <row r="30" spans="2:3" ht="12.75">
      <c r="B30" s="6">
        <v>1.3</v>
      </c>
      <c r="C30" s="7">
        <v>20</v>
      </c>
    </row>
    <row r="31" spans="2:3" ht="12.75">
      <c r="B31" s="6">
        <v>1.3</v>
      </c>
      <c r="C31" s="7">
        <v>30</v>
      </c>
    </row>
    <row r="32" spans="2:3" ht="12.75">
      <c r="B32" s="6">
        <v>1.3</v>
      </c>
      <c r="C32" s="7">
        <v>40</v>
      </c>
    </row>
    <row r="33" spans="2:3" ht="12.75">
      <c r="B33" s="6">
        <v>1.3</v>
      </c>
      <c r="C33" s="7">
        <v>50</v>
      </c>
    </row>
    <row r="34" spans="2:3" ht="12.75">
      <c r="B34" s="6">
        <v>1.3</v>
      </c>
      <c r="C34" s="7">
        <v>60</v>
      </c>
    </row>
    <row r="35" spans="2:3" ht="12.75">
      <c r="B35" s="6">
        <v>1.3</v>
      </c>
      <c r="C35" s="7">
        <v>70</v>
      </c>
    </row>
    <row r="36" spans="2:3" ht="12.75">
      <c r="B36" s="6">
        <v>1.3</v>
      </c>
      <c r="C36" s="7">
        <v>80</v>
      </c>
    </row>
    <row r="37" spans="2:3" ht="12.75">
      <c r="B37" s="6">
        <v>1.3</v>
      </c>
      <c r="C37" s="7">
        <v>90</v>
      </c>
    </row>
    <row r="38" spans="2:3" ht="12.75">
      <c r="B38" s="8">
        <v>1.3</v>
      </c>
      <c r="C38" s="9">
        <v>100</v>
      </c>
    </row>
  </sheetData>
  <printOptions/>
  <pageMargins left="0.75" right="0.75" top="1" bottom="1" header="0.5" footer="0.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Mdmaths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Mentrard</dc:creator>
  <cp:keywords/>
  <dc:description/>
  <cp:lastModifiedBy>Mentrard</cp:lastModifiedBy>
  <dcterms:created xsi:type="dcterms:W3CDTF">2004-08-28T13:12:52Z</dcterms:created>
  <dcterms:modified xsi:type="dcterms:W3CDTF">2004-08-28T17:56:29Z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