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385" activeTab="0"/>
  </bookViews>
  <sheets>
    <sheet name="Menu" sheetId="1" r:id="rId1"/>
    <sheet name="Mvt" sheetId="2" r:id="rId2"/>
  </sheets>
  <externalReferences>
    <externalReference r:id="rId5"/>
  </externalReferences>
  <definedNames>
    <definedName name="angf">'Mvt'!$S$18</definedName>
    <definedName name="B">'Mvt'!$G$67</definedName>
    <definedName name="E">'Mvt'!$F$71</definedName>
    <definedName name="ep">'Mvt'!$E$71</definedName>
    <definedName name="lf">'Mvt'!$R$17</definedName>
    <definedName name="m">'Mvt'!$B$71</definedName>
    <definedName name="q">'Mvt'!$C$71</definedName>
    <definedName name="U">'Mvt'!$D$71</definedName>
    <definedName name="vv">'Mvt'!$I$71</definedName>
  </definedNames>
  <calcPr fullCalcOnLoad="1"/>
</workbook>
</file>

<file path=xl/sharedStrings.xml><?xml version="1.0" encoding="utf-8"?>
<sst xmlns="http://schemas.openxmlformats.org/spreadsheetml/2006/main" count="33" uniqueCount="32">
  <si>
    <t>depart</t>
  </si>
  <si>
    <t>Plaque</t>
  </si>
  <si>
    <t>droite</t>
  </si>
  <si>
    <t>m</t>
  </si>
  <si>
    <t>q</t>
  </si>
  <si>
    <t>U</t>
  </si>
  <si>
    <t>e</t>
  </si>
  <si>
    <t>E</t>
  </si>
  <si>
    <t>l</t>
  </si>
  <si>
    <t>D</t>
  </si>
  <si>
    <t>v0</t>
  </si>
  <si>
    <t>y</t>
  </si>
  <si>
    <t>x</t>
  </si>
  <si>
    <t>l =</t>
  </si>
  <si>
    <t>a =</t>
  </si>
  <si>
    <t>norme</t>
  </si>
  <si>
    <t>A</t>
  </si>
  <si>
    <t>U(V) =</t>
  </si>
  <si>
    <t xml:space="preserve"> e(mm )=</t>
  </si>
  <si>
    <t xml:space="preserve"> v0 (Mm/s)</t>
  </si>
  <si>
    <r>
      <t>y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2"/>
      </rPr>
      <t xml:space="preserve"> (mm)</t>
    </r>
  </si>
  <si>
    <r>
      <t>y</t>
    </r>
    <r>
      <rPr>
        <b/>
        <vertAlign val="subscript"/>
        <sz val="12"/>
        <color indexed="10"/>
        <rFont val="Arial"/>
        <family val="2"/>
      </rPr>
      <t>E</t>
    </r>
    <r>
      <rPr>
        <b/>
        <sz val="12"/>
        <color indexed="10"/>
        <rFont val="Arial"/>
        <family val="2"/>
      </rPr>
      <t xml:space="preserve"> (mm) </t>
    </r>
  </si>
  <si>
    <r>
      <t xml:space="preserve">tan </t>
    </r>
    <r>
      <rPr>
        <b/>
        <sz val="12"/>
        <color indexed="10"/>
        <rFont val="Symbol"/>
        <family val="1"/>
      </rPr>
      <t>a</t>
    </r>
    <r>
      <rPr>
        <b/>
        <sz val="12"/>
        <color indexed="10"/>
        <rFont val="Arial"/>
        <family val="2"/>
      </rPr>
      <t xml:space="preserve"> </t>
    </r>
  </si>
  <si>
    <r>
      <t xml:space="preserve"> </t>
    </r>
    <r>
      <rPr>
        <b/>
        <sz val="12"/>
        <color indexed="10"/>
        <rFont val="Symbol"/>
        <family val="1"/>
      </rPr>
      <t>a</t>
    </r>
    <r>
      <rPr>
        <b/>
        <sz val="12"/>
        <color indexed="10"/>
        <rFont val="Arial"/>
        <family val="2"/>
      </rPr>
      <t xml:space="preserve"> </t>
    </r>
  </si>
  <si>
    <r>
      <t>A</t>
    </r>
    <r>
      <rPr>
        <b/>
        <i/>
        <vertAlign val="subscript"/>
        <sz val="10"/>
        <color indexed="9"/>
        <rFont val="Times New Roman"/>
        <family val="1"/>
      </rPr>
      <t>0</t>
    </r>
  </si>
  <si>
    <r>
      <t>V</t>
    </r>
    <r>
      <rPr>
        <b/>
        <i/>
        <vertAlign val="subscript"/>
        <sz val="10"/>
        <color indexed="9"/>
        <rFont val="Times New Roman"/>
        <family val="1"/>
      </rPr>
      <t>1</t>
    </r>
  </si>
  <si>
    <r>
      <t>A</t>
    </r>
    <r>
      <rPr>
        <b/>
        <i/>
        <vertAlign val="subscript"/>
        <sz val="10"/>
        <color indexed="9"/>
        <rFont val="Times New Roman"/>
        <family val="1"/>
      </rPr>
      <t>1</t>
    </r>
  </si>
  <si>
    <r>
      <t>A</t>
    </r>
    <r>
      <rPr>
        <b/>
        <i/>
        <vertAlign val="subscript"/>
        <sz val="10"/>
        <color indexed="9"/>
        <rFont val="Times New Roman"/>
        <family val="1"/>
      </rPr>
      <t>2</t>
    </r>
  </si>
  <si>
    <r>
      <t>V</t>
    </r>
    <r>
      <rPr>
        <b/>
        <i/>
        <vertAlign val="subscript"/>
        <sz val="10"/>
        <color indexed="9"/>
        <rFont val="Times New Roman"/>
        <family val="1"/>
      </rPr>
      <t>3</t>
    </r>
  </si>
  <si>
    <r>
      <t>A</t>
    </r>
    <r>
      <rPr>
        <b/>
        <i/>
        <vertAlign val="subscript"/>
        <sz val="10"/>
        <color indexed="9"/>
        <rFont val="Times New Roman"/>
        <family val="1"/>
      </rPr>
      <t>3</t>
    </r>
  </si>
  <si>
    <t>Daniel MENTRARD</t>
  </si>
  <si>
    <t>1024  x 764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</si>
</sst>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°&quot;"/>
    <numFmt numFmtId="165" formatCode="&quot;= &quot;General&quot; rad&quot;;&quot;= -&quot;General&quot; rad&quot;"/>
    <numFmt numFmtId="166" formatCode="&quot;( &quot;General&quot; ;&quot;;&quot;(-&quot;General&quot; ;&quot;"/>
    <numFmt numFmtId="167" formatCode="General&quot; )&quot;"/>
  </numFmts>
  <fonts count="22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u val="single"/>
      <sz val="10"/>
      <color indexed="12"/>
      <name val="Arial"/>
      <family val="0"/>
    </font>
    <font>
      <sz val="24"/>
      <color indexed="10"/>
      <name val="Arial"/>
      <family val="2"/>
    </font>
    <font>
      <sz val="12"/>
      <color indexed="10"/>
      <name val="Arial"/>
      <family val="0"/>
    </font>
    <font>
      <sz val="12"/>
      <name val="Arial"/>
      <family val="0"/>
    </font>
    <font>
      <b/>
      <sz val="11.25"/>
      <color indexed="8"/>
      <name val="Arial"/>
      <family val="2"/>
    </font>
    <font>
      <b/>
      <sz val="10.25"/>
      <name val="Arial"/>
      <family val="0"/>
    </font>
    <font>
      <sz val="5.5"/>
      <name val="Arial"/>
      <family val="2"/>
    </font>
    <font>
      <sz val="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i/>
      <vertAlign val="subscript"/>
      <sz val="10"/>
      <color indexed="9"/>
      <name val="Times New Roman"/>
      <family val="1"/>
    </font>
    <font>
      <b/>
      <sz val="26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2" fontId="3" fillId="6" borderId="11" xfId="15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6" fontId="17" fillId="0" borderId="0" xfId="0" applyNumberFormat="1" applyFont="1" applyFill="1" applyAlignment="1">
      <alignment horizontal="right" vertical="center"/>
    </xf>
    <xf numFmtId="167" fontId="17" fillId="0" borderId="0" xfId="0" applyNumberFormat="1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right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75"/>
          <c:h val="0.97925"/>
        </c:manualLayout>
      </c:layout>
      <c:scatterChart>
        <c:scatterStyle val="lineMarker"/>
        <c:varyColors val="0"/>
        <c:ser>
          <c:idx val="0"/>
          <c:order val="0"/>
          <c:tx>
            <c:v>DEPART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Mvt!$V$71:$V$330</c:f>
              <c:numCache/>
            </c:numRef>
          </c:xVal>
          <c:yVal>
            <c:numRef>
              <c:f>Mvt!$W$71:$W$330</c:f>
              <c:numCache/>
            </c:numRef>
          </c:yVal>
          <c:smooth val="1"/>
        </c:ser>
        <c:ser>
          <c:idx val="1"/>
          <c:order val="1"/>
          <c:tx>
            <c:v>PLAQUHAUT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3333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Mvt!$N$71:$N$126</c:f>
              <c:numCache/>
            </c:numRef>
          </c:xVal>
          <c:yVal>
            <c:numRef>
              <c:f>Mvt!$L$71:$L$126</c:f>
              <c:numCache/>
            </c:numRef>
          </c:yVal>
          <c:smooth val="0"/>
        </c:ser>
        <c:ser>
          <c:idx val="2"/>
          <c:order val="2"/>
          <c:tx>
            <c:v>PLAQUA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3333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Mvt!$N$71:$N$126</c:f>
              <c:numCache/>
            </c:numRef>
          </c:xVal>
          <c:yVal>
            <c:numRef>
              <c:f>Mvt!$M$71:$M$126</c:f>
              <c:numCache/>
            </c:numRef>
          </c:yVal>
          <c:smooth val="0"/>
        </c:ser>
        <c:ser>
          <c:idx val="3"/>
          <c:order val="3"/>
          <c:tx>
            <c:v>charge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Mvt!$G$66</c:f>
              <c:numCache/>
            </c:numRef>
          </c:xVal>
          <c:yVal>
            <c:numRef>
              <c:f>Mvt!$J$66</c:f>
              <c:numCache/>
            </c:numRef>
          </c:yVal>
          <c:smooth val="0"/>
        </c:ser>
        <c:ser>
          <c:idx val="5"/>
          <c:order val="4"/>
          <c:tx>
            <c:v>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Mvt!$W$19:$W$20</c:f>
              <c:numCache/>
            </c:numRef>
          </c:xVal>
          <c:yVal>
            <c:numRef>
              <c:f>Mvt!$X$19:$X$20</c:f>
              <c:numCache/>
            </c:numRef>
          </c:yVal>
          <c:smooth val="0"/>
        </c:ser>
        <c:ser>
          <c:idx val="6"/>
          <c:order val="5"/>
          <c:tx>
            <c:v>Fp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Mvt!$AA$20:$AC$20</c:f>
              <c:numCache/>
            </c:numRef>
          </c:xVal>
          <c:yVal>
            <c:numRef>
              <c:f>Mvt!$AD$20:$AF$20</c:f>
              <c:numCache/>
            </c:numRef>
          </c:yVal>
          <c:smooth val="0"/>
        </c:ser>
        <c:axId val="45583304"/>
        <c:axId val="7596553"/>
      </c:scatterChart>
      <c:valAx>
        <c:axId val="45583304"/>
        <c:scaling>
          <c:orientation val="minMax"/>
          <c:max val="2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x(mm)</a:t>
                </a:r>
              </a:p>
            </c:rich>
          </c:tx>
          <c:layout>
            <c:manualLayout>
              <c:xMode val="factor"/>
              <c:yMode val="factor"/>
              <c:x val="0.055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cross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6553"/>
        <c:crossesAt val="0"/>
        <c:crossBetween val="midCat"/>
        <c:dispUnits/>
        <c:majorUnit val="10"/>
        <c:minorUnit val="5"/>
      </c:valAx>
      <c:valAx>
        <c:axId val="7596553"/>
        <c:scaling>
          <c:orientation val="minMax"/>
          <c:max val="40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y(mm)</a:t>
                </a:r>
              </a:p>
            </c:rich>
          </c:tx>
          <c:layout>
            <c:manualLayout>
              <c:xMode val="factor"/>
              <c:yMode val="factor"/>
              <c:x val="0.031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304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8</xdr:row>
      <xdr:rowOff>95250</xdr:rowOff>
    </xdr:from>
    <xdr:to>
      <xdr:col>9</xdr:col>
      <xdr:colOff>219075</xdr:colOff>
      <xdr:row>29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219325" y="1390650"/>
          <a:ext cx="4857750" cy="3429000"/>
          <a:chOff x="658" y="126"/>
          <a:chExt cx="337" cy="27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8" y="126"/>
            <a:ext cx="337" cy="277"/>
          </a:xfrm>
          <a:prstGeom prst="rect">
            <a:avLst/>
          </a:prstGeom>
          <a:solidFill>
            <a:srgbClr val="0000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902" y="348"/>
            <a:ext cx="29" cy="36"/>
            <a:chOff x="589" y="473"/>
            <a:chExt cx="29" cy="36"/>
          </a:xfrm>
          <a:solidFill>
            <a:srgbClr val="FFFFFF"/>
          </a:solidFill>
        </xdr:grpSpPr>
        <xdr:sp>
          <xdr:nvSpPr>
            <xdr:cNvPr id="4" name="Line 4"/>
            <xdr:cNvSpPr>
              <a:spLocks/>
            </xdr:cNvSpPr>
          </xdr:nvSpPr>
          <xdr:spPr>
            <a:xfrm>
              <a:off x="589" y="473"/>
              <a:ext cx="0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TextBox 5"/>
            <xdr:cNvSpPr txBox="1">
              <a:spLocks noChangeArrowheads="1"/>
            </xdr:cNvSpPr>
          </xdr:nvSpPr>
          <xdr:spPr>
            <a:xfrm>
              <a:off x="594" y="478"/>
              <a:ext cx="24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P</a:t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596" y="477"/>
              <a:ext cx="16" cy="0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400050</xdr:colOff>
      <xdr:row>1</xdr:row>
      <xdr:rowOff>0</xdr:rowOff>
    </xdr:from>
    <xdr:to>
      <xdr:col>11</xdr:col>
      <xdr:colOff>381000</xdr:colOff>
      <xdr:row>11</xdr:row>
      <xdr:rowOff>85725</xdr:rowOff>
    </xdr:to>
    <xdr:grpSp>
      <xdr:nvGrpSpPr>
        <xdr:cNvPr id="7" name="Group 9"/>
        <xdr:cNvGrpSpPr>
          <a:grpSpLocks/>
        </xdr:cNvGrpSpPr>
      </xdr:nvGrpSpPr>
      <xdr:grpSpPr>
        <a:xfrm>
          <a:off x="1162050" y="161925"/>
          <a:ext cx="7600950" cy="1704975"/>
          <a:chOff x="88" y="20"/>
          <a:chExt cx="810" cy="194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76200</xdr:rowOff>
    </xdr:from>
    <xdr:to>
      <xdr:col>5</xdr:col>
      <xdr:colOff>571500</xdr:colOff>
      <xdr:row>3</xdr:row>
      <xdr:rowOff>47625</xdr:rowOff>
    </xdr:to>
    <xdr:sp macro="[0]!Macro1">
      <xdr:nvSpPr>
        <xdr:cNvPr id="1" name="TextBox 5"/>
        <xdr:cNvSpPr txBox="1">
          <a:spLocks noChangeArrowheads="1"/>
        </xdr:cNvSpPr>
      </xdr:nvSpPr>
      <xdr:spPr>
        <a:xfrm>
          <a:off x="2990850" y="514350"/>
          <a:ext cx="11430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4</xdr:col>
      <xdr:colOff>104775</xdr:colOff>
      <xdr:row>3</xdr:row>
      <xdr:rowOff>85725</xdr:rowOff>
    </xdr:from>
    <xdr:to>
      <xdr:col>5</xdr:col>
      <xdr:colOff>628650</xdr:colOff>
      <xdr:row>4</xdr:row>
      <xdr:rowOff>95250</xdr:rowOff>
    </xdr:to>
    <xdr:sp macro="[0]!Macro2">
      <xdr:nvSpPr>
        <xdr:cNvPr id="2" name="TextBox 6"/>
        <xdr:cNvSpPr txBox="1">
          <a:spLocks noChangeArrowheads="1"/>
        </xdr:cNvSpPr>
      </xdr:nvSpPr>
      <xdr:spPr>
        <a:xfrm>
          <a:off x="2905125" y="781050"/>
          <a:ext cx="1285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Voir la trajectoire</a:t>
          </a:r>
        </a:p>
      </xdr:txBody>
    </xdr:sp>
    <xdr:clientData/>
  </xdr:twoCellAnchor>
  <xdr:twoCellAnchor>
    <xdr:from>
      <xdr:col>6</xdr:col>
      <xdr:colOff>76200</xdr:colOff>
      <xdr:row>3</xdr:row>
      <xdr:rowOff>85725</xdr:rowOff>
    </xdr:from>
    <xdr:to>
      <xdr:col>7</xdr:col>
      <xdr:colOff>600075</xdr:colOff>
      <xdr:row>4</xdr:row>
      <xdr:rowOff>95250</xdr:rowOff>
    </xdr:to>
    <xdr:sp macro="[0]!Macro3">
      <xdr:nvSpPr>
        <xdr:cNvPr id="3" name="TextBox 7"/>
        <xdr:cNvSpPr txBox="1">
          <a:spLocks noChangeArrowheads="1"/>
        </xdr:cNvSpPr>
      </xdr:nvSpPr>
      <xdr:spPr>
        <a:xfrm>
          <a:off x="4400550" y="781050"/>
          <a:ext cx="1285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Cacher la trajectoire</a:t>
          </a:r>
        </a:p>
      </xdr:txBody>
    </xdr:sp>
    <xdr:clientData/>
  </xdr:twoCellAnchor>
  <xdr:twoCellAnchor>
    <xdr:from>
      <xdr:col>8</xdr:col>
      <xdr:colOff>114300</xdr:colOff>
      <xdr:row>6</xdr:row>
      <xdr:rowOff>47625</xdr:rowOff>
    </xdr:from>
    <xdr:to>
      <xdr:col>12</xdr:col>
      <xdr:colOff>342900</xdr:colOff>
      <xdr:row>22</xdr:row>
      <xdr:rowOff>57150</xdr:rowOff>
    </xdr:to>
    <xdr:grpSp>
      <xdr:nvGrpSpPr>
        <xdr:cNvPr id="4" name="Group 8"/>
        <xdr:cNvGrpSpPr>
          <a:grpSpLocks/>
        </xdr:cNvGrpSpPr>
      </xdr:nvGrpSpPr>
      <xdr:grpSpPr>
        <a:xfrm>
          <a:off x="5962650" y="1371600"/>
          <a:ext cx="3276600" cy="2676525"/>
          <a:chOff x="658" y="126"/>
          <a:chExt cx="337" cy="277"/>
        </a:xfrm>
        <a:solidFill>
          <a:srgbClr val="FFFFFF"/>
        </a:solidFill>
      </xdr:grpSpPr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8" y="126"/>
            <a:ext cx="337" cy="277"/>
          </a:xfrm>
          <a:prstGeom prst="rect">
            <a:avLst/>
          </a:prstGeom>
          <a:solidFill>
            <a:srgbClr val="0000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</xdr:pic>
      <xdr:grpSp>
        <xdr:nvGrpSpPr>
          <xdr:cNvPr id="6" name="Group 10"/>
          <xdr:cNvGrpSpPr>
            <a:grpSpLocks/>
          </xdr:cNvGrpSpPr>
        </xdr:nvGrpSpPr>
        <xdr:grpSpPr>
          <a:xfrm>
            <a:off x="902" y="348"/>
            <a:ext cx="29" cy="36"/>
            <a:chOff x="589" y="473"/>
            <a:chExt cx="29" cy="36"/>
          </a:xfrm>
          <a:solidFill>
            <a:srgbClr val="FFFFFF"/>
          </a:solidFill>
        </xdr:grpSpPr>
        <xdr:sp>
          <xdr:nvSpPr>
            <xdr:cNvPr id="7" name="Line 11"/>
            <xdr:cNvSpPr>
              <a:spLocks/>
            </xdr:cNvSpPr>
          </xdr:nvSpPr>
          <xdr:spPr>
            <a:xfrm>
              <a:off x="589" y="473"/>
              <a:ext cx="0" cy="3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TextBox 12"/>
            <xdr:cNvSpPr txBox="1">
              <a:spLocks noChangeArrowheads="1"/>
            </xdr:cNvSpPr>
          </xdr:nvSpPr>
          <xdr:spPr>
            <a:xfrm>
              <a:off x="594" y="478"/>
              <a:ext cx="24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P</a:t>
              </a:r>
            </a:p>
          </xdr:txBody>
        </xdr:sp>
        <xdr:sp>
          <xdr:nvSpPr>
            <xdr:cNvPr id="9" name="Line 13"/>
            <xdr:cNvSpPr>
              <a:spLocks/>
            </xdr:cNvSpPr>
          </xdr:nvSpPr>
          <xdr:spPr>
            <a:xfrm>
              <a:off x="596" y="477"/>
              <a:ext cx="16" cy="0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200025</xdr:colOff>
      <xdr:row>5</xdr:row>
      <xdr:rowOff>66675</xdr:rowOff>
    </xdr:from>
    <xdr:to>
      <xdr:col>8</xdr:col>
      <xdr:colOff>19050</xdr:colOff>
      <xdr:row>29</xdr:row>
      <xdr:rowOff>133350</xdr:rowOff>
    </xdr:to>
    <xdr:graphicFrame>
      <xdr:nvGraphicFramePr>
        <xdr:cNvPr id="10" name="Chart 14"/>
        <xdr:cNvGraphicFramePr/>
      </xdr:nvGraphicFramePr>
      <xdr:xfrm>
        <a:off x="200025" y="1228725"/>
        <a:ext cx="56673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2006\Classeu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v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O53"/>
  <sheetViews>
    <sheetView showGridLines="0" showRowColHeaders="0" tabSelected="1" workbookViewId="0" topLeftCell="A1">
      <selection activeCell="H17" sqref="H17"/>
    </sheetView>
  </sheetViews>
  <sheetFormatPr defaultColWidth="11.421875" defaultRowHeight="12.75"/>
  <sheetData>
    <row r="1" spans="1:15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33.75">
      <c r="A30" s="21"/>
      <c r="B30" s="21"/>
      <c r="C30" s="21"/>
      <c r="D30" s="21"/>
      <c r="E30" s="21"/>
      <c r="F30" s="21"/>
      <c r="G30" s="21"/>
      <c r="H30" s="21"/>
      <c r="I30" s="39" t="s">
        <v>31</v>
      </c>
      <c r="J30" s="39"/>
      <c r="K30" s="39"/>
      <c r="L30" s="21"/>
      <c r="M30" s="21"/>
      <c r="N30" s="21"/>
      <c r="O30" s="21"/>
    </row>
    <row r="31" spans="1:15" ht="12.75">
      <c r="A31" s="39" t="s">
        <v>30</v>
      </c>
      <c r="B31" s="39"/>
      <c r="C31" s="39"/>
      <c r="D31" s="39"/>
      <c r="E31" s="21"/>
      <c r="F31" s="21"/>
      <c r="G31" s="21"/>
      <c r="H31" s="21"/>
      <c r="I31" s="39"/>
      <c r="J31" s="39"/>
      <c r="K31" s="39"/>
      <c r="L31" s="21"/>
      <c r="M31" s="21"/>
      <c r="N31" s="21"/>
      <c r="O31" s="21"/>
    </row>
    <row r="32" spans="1:15" ht="12.75">
      <c r="A32" s="39"/>
      <c r="B32" s="39"/>
      <c r="C32" s="39"/>
      <c r="D32" s="39"/>
      <c r="E32" s="21"/>
      <c r="F32" s="21"/>
      <c r="G32" s="21"/>
      <c r="H32" s="21"/>
      <c r="I32" s="39"/>
      <c r="J32" s="39"/>
      <c r="K32" s="39"/>
      <c r="L32" s="21"/>
      <c r="M32" s="21"/>
      <c r="N32" s="21"/>
      <c r="O32" s="21"/>
    </row>
    <row r="33" spans="1:15" ht="12.75">
      <c r="A33" s="39"/>
      <c r="B33" s="39"/>
      <c r="C33" s="39"/>
      <c r="D33" s="39"/>
      <c r="E33" s="21"/>
      <c r="F33" s="21"/>
      <c r="G33" s="21"/>
      <c r="H33" s="21"/>
      <c r="I33" s="39"/>
      <c r="J33" s="39"/>
      <c r="K33" s="39"/>
      <c r="L33" s="21"/>
      <c r="M33" s="21"/>
      <c r="N33" s="21"/>
      <c r="O33" s="21"/>
    </row>
    <row r="34" spans="1:15" ht="12.75">
      <c r="A34" s="39"/>
      <c r="B34" s="39"/>
      <c r="C34" s="39"/>
      <c r="D34" s="3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</sheetData>
  <sheetProtection password="F523" sheet="1" objects="1" scenarios="1"/>
  <mergeCells count="2">
    <mergeCell ref="A31:D34"/>
    <mergeCell ref="I30:K3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L333"/>
  <sheetViews>
    <sheetView showGridLines="0" showRowColHeaders="0" workbookViewId="0" topLeftCell="A1">
      <selection activeCell="Q14" sqref="Q14:AF26"/>
    </sheetView>
  </sheetViews>
  <sheetFormatPr defaultColWidth="11.421875" defaultRowHeight="12.75"/>
  <cols>
    <col min="1" max="1" width="7.7109375" style="0" customWidth="1"/>
  </cols>
  <sheetData>
    <row r="1" spans="1:17" ht="27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7.5" customHeight="1" thickBot="1"/>
    <row r="3" spans="2:12" ht="20.25" thickBot="1">
      <c r="B3" s="4" t="s">
        <v>17</v>
      </c>
      <c r="C3" s="4" t="s">
        <v>18</v>
      </c>
      <c r="D3" s="4" t="s">
        <v>19</v>
      </c>
      <c r="E3" s="7"/>
      <c r="F3" s="8"/>
      <c r="G3" s="7"/>
      <c r="H3" s="8"/>
      <c r="I3" s="13" t="s">
        <v>20</v>
      </c>
      <c r="J3" s="14" t="s">
        <v>21</v>
      </c>
      <c r="K3" s="13" t="s">
        <v>22</v>
      </c>
      <c r="L3" s="13" t="s">
        <v>23</v>
      </c>
    </row>
    <row r="4" spans="2:12" ht="16.5" thickBot="1">
      <c r="B4" s="17">
        <v>7000</v>
      </c>
      <c r="C4" s="17">
        <v>18</v>
      </c>
      <c r="D4" s="17">
        <v>160</v>
      </c>
      <c r="E4" s="9"/>
      <c r="F4" s="10"/>
      <c r="G4" s="9"/>
      <c r="H4" s="10"/>
      <c r="I4" s="18">
        <f>1000*O71</f>
        <v>4.035362544212709</v>
      </c>
      <c r="J4" s="19">
        <f>S330</f>
        <v>33.97041559946337</v>
      </c>
      <c r="K4" s="19">
        <f>Q71</f>
        <v>0.14674045615318942</v>
      </c>
      <c r="L4" s="20">
        <f>DEGREES(ATAN(K4))</f>
        <v>8.348030336226175</v>
      </c>
    </row>
    <row r="5" spans="2:12" ht="20.25" customHeight="1" thickBot="1">
      <c r="B5" s="5"/>
      <c r="C5" s="5"/>
      <c r="D5" s="6"/>
      <c r="E5" s="11"/>
      <c r="F5" s="12"/>
      <c r="G5" s="11"/>
      <c r="H5" s="12"/>
      <c r="I5" s="15"/>
      <c r="J5" s="16"/>
      <c r="K5" s="15"/>
      <c r="L5" s="15"/>
    </row>
    <row r="14" spans="17:32" ht="12.75"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7:32" ht="12.75"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7:32" ht="12.75"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7:32" ht="12.75">
      <c r="Q17" s="29" t="s">
        <v>13</v>
      </c>
      <c r="R17" s="30">
        <v>2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7:32" ht="12.75">
      <c r="Q18" s="29" t="s">
        <v>14</v>
      </c>
      <c r="R18" s="32">
        <v>45</v>
      </c>
      <c r="S18" s="33">
        <f>R18/180*PI()</f>
        <v>0.7853981633974483</v>
      </c>
      <c r="T18" s="33"/>
      <c r="U18" s="33"/>
      <c r="V18" s="31"/>
      <c r="W18" s="31"/>
      <c r="X18" s="31"/>
      <c r="Y18" s="31"/>
      <c r="Z18" s="31"/>
      <c r="AA18" s="34"/>
      <c r="AB18" s="34"/>
      <c r="AC18" s="34"/>
      <c r="AD18" s="34"/>
      <c r="AE18" s="34"/>
      <c r="AF18" s="34"/>
    </row>
    <row r="19" spans="17:32" ht="14.25">
      <c r="Q19" s="31"/>
      <c r="R19" s="31"/>
      <c r="S19" s="31"/>
      <c r="T19" s="31"/>
      <c r="U19" s="31"/>
      <c r="V19" s="35" t="s">
        <v>24</v>
      </c>
      <c r="W19" s="36">
        <f>G66</f>
        <v>256</v>
      </c>
      <c r="X19" s="37">
        <f>J66</f>
        <v>33.383453774850615</v>
      </c>
      <c r="Y19" s="35" t="s">
        <v>15</v>
      </c>
      <c r="Z19" s="31"/>
      <c r="AA19" s="34"/>
      <c r="AB19" s="34"/>
      <c r="AC19" s="34"/>
      <c r="AD19" s="34"/>
      <c r="AE19" s="34"/>
      <c r="AF19" s="34"/>
    </row>
    <row r="20" spans="17:32" ht="14.25">
      <c r="Q20" s="35" t="s">
        <v>25</v>
      </c>
      <c r="R20" s="36">
        <f>W20-W19</f>
        <v>0</v>
      </c>
      <c r="S20" s="37">
        <f>X20-X19</f>
        <v>-5</v>
      </c>
      <c r="T20" s="37"/>
      <c r="U20" s="37"/>
      <c r="V20" s="35" t="s">
        <v>26</v>
      </c>
      <c r="W20" s="36">
        <f>G66</f>
        <v>256</v>
      </c>
      <c r="X20" s="37">
        <f>J66-5</f>
        <v>28.383453774850615</v>
      </c>
      <c r="Y20" s="35">
        <f>SQRT(R20*R20+S20*S20)</f>
        <v>5</v>
      </c>
      <c r="Z20" s="31">
        <f>SQRT(R20*R20+S20*S20)</f>
        <v>5</v>
      </c>
      <c r="AA20" s="38">
        <f>IF(AND(R20=0,S20=0),0,(lf*(-R20*COS(angf)+S20*SIN(angf)))/Y20+W20)</f>
        <v>254.5857864376269</v>
      </c>
      <c r="AB20" s="38">
        <f>IF(AND(R20=0,S20=0),0,W20)</f>
        <v>256</v>
      </c>
      <c r="AC20" s="38">
        <f>IF(AND(R20=0,S20=0),0,lf*(-R20*COS(angf)-S20*SIN(angf))/Y20+W20)</f>
        <v>257.4142135623731</v>
      </c>
      <c r="AD20" s="38">
        <f>IF(AND(R20=0,S20=0),0,(lf*(-S20*COS(angf)-R20*SIN(angf)))/Y20+X20)</f>
        <v>29.79766733722371</v>
      </c>
      <c r="AE20" s="38">
        <f>IF(AND(R20=0,S20=0),0,X20)</f>
        <v>28.383453774850615</v>
      </c>
      <c r="AF20" s="38">
        <f>IF(AND(R20=0,S20=0),0,lf*(-S20*COS(angf)+R20*SIN(angf))/Y20+X20)</f>
        <v>29.79766733722371</v>
      </c>
    </row>
    <row r="21" spans="17:32" ht="14.25">
      <c r="Q21" s="35"/>
      <c r="R21" s="36"/>
      <c r="S21" s="37"/>
      <c r="T21" s="37"/>
      <c r="U21" s="37"/>
      <c r="V21" s="35" t="s">
        <v>27</v>
      </c>
      <c r="W21" s="36">
        <f>V3</f>
        <v>0</v>
      </c>
      <c r="X21" s="37">
        <f>X19</f>
        <v>33.383453774850615</v>
      </c>
      <c r="Y21" s="35">
        <f>SQRT(R21*R21+S21*S21)</f>
        <v>0</v>
      </c>
      <c r="Z21" s="31">
        <f>SQRT(R21*R21+S21*S21)</f>
        <v>0</v>
      </c>
      <c r="AA21" s="38">
        <f>IF(AND(R21=0,S21=0),0,(lf*(-R21*COS(angf)+S21*SIN(angf)))/Y21+W21)</f>
        <v>0</v>
      </c>
      <c r="AB21" s="38">
        <f>IF(AND(R21=0,S21=0),0,W21)</f>
        <v>0</v>
      </c>
      <c r="AC21" s="38">
        <f>IF(AND(R21=0,S21=0),0,lf*(-R21*COS(angf)-S21*SIN(angf))/Y21+W21)</f>
        <v>0</v>
      </c>
      <c r="AD21" s="38">
        <f>IF(AND(R21=0,S21=0),0,(lf*(-S21*COS(angf)-R21*SIN(angf)))/Y21+X21)</f>
        <v>0</v>
      </c>
      <c r="AE21" s="38">
        <f>IF(AND(R21=0,S21=0),0,X21)</f>
        <v>0</v>
      </c>
      <c r="AF21" s="38">
        <f>IF(AND(R21=0,S21=0),0,lf*(-S21*COS(angf)+R21*SIN(angf))/Y21+X21)</f>
        <v>0</v>
      </c>
    </row>
    <row r="22" spans="17:32" ht="14.25">
      <c r="Q22" s="35" t="s">
        <v>28</v>
      </c>
      <c r="R22" s="36">
        <f>W22-W21</f>
        <v>0</v>
      </c>
      <c r="S22" s="37">
        <f>X22-X21</f>
        <v>-33.383453774850615</v>
      </c>
      <c r="T22" s="37"/>
      <c r="U22" s="37"/>
      <c r="V22" s="35" t="s">
        <v>29</v>
      </c>
      <c r="W22" s="36">
        <f>V3</f>
        <v>0</v>
      </c>
      <c r="X22" s="36">
        <f>P7</f>
        <v>0</v>
      </c>
      <c r="Y22" s="35">
        <f>SQRT(R22*R22+S22*S22)</f>
        <v>33.383453774850615</v>
      </c>
      <c r="Z22" s="31">
        <f>SQRT(R22*R22+S22*S22)</f>
        <v>33.383453774850615</v>
      </c>
      <c r="AA22" s="38">
        <f>IF(AND(R22=0,S22=0),0,(lf*(-R22*COS(angf)+S22*SIN(angf)))/Y22+W22)</f>
        <v>-1.414213562373095</v>
      </c>
      <c r="AB22" s="38">
        <f>IF(AND(R22=0,S22=0),0,W22)</f>
        <v>0</v>
      </c>
      <c r="AC22" s="38">
        <f>IF(AND(R22=0,S22=0),0,lf*(-R22*COS(angf)-S22*SIN(angf))/Y22+W22)</f>
        <v>1.414213562373095</v>
      </c>
      <c r="AD22" s="38">
        <f>IF(AND(R22=0,S22=0),0,(lf*(-S22*COS(angf)-R22*SIN(angf)))/Y22+X22)</f>
        <v>1.4142135623730951</v>
      </c>
      <c r="AE22" s="38">
        <f>IF(AND(R22=0,S22=0),0,X22)</f>
        <v>0</v>
      </c>
      <c r="AF22" s="38">
        <f>IF(AND(R22=0,S22=0),0,lf*(-S22*COS(angf)+R22*SIN(angf))/Y22+X22)</f>
        <v>1.4142135623730951</v>
      </c>
    </row>
    <row r="23" spans="17:32" ht="14.25">
      <c r="Q23" s="35"/>
      <c r="R23" s="31"/>
      <c r="S23" s="31"/>
      <c r="T23" s="31"/>
      <c r="U23" s="31"/>
      <c r="V23" s="35" t="s">
        <v>24</v>
      </c>
      <c r="W23" s="36">
        <f>W19</f>
        <v>256</v>
      </c>
      <c r="X23" s="37">
        <f>X19</f>
        <v>33.383453774850615</v>
      </c>
      <c r="Y23" s="35"/>
      <c r="Z23" s="31">
        <f>SQRT(R23*R23+S23*S23)</f>
        <v>0</v>
      </c>
      <c r="AA23" s="38">
        <f>IF(AND(R23=0,S23=0),0,(lf*(-R23*COS(angf)+S23*SIN(angf)))/Y23+W23)</f>
        <v>0</v>
      </c>
      <c r="AB23" s="38">
        <f>IF(AND(R23=0,S23=0),0,W23)</f>
        <v>0</v>
      </c>
      <c r="AC23" s="38">
        <f>IF(AND(R23=0,S23=0),0,lf*(-R23*COS(angf)-S23*SIN(angf))/Y23+W23)</f>
        <v>0</v>
      </c>
      <c r="AD23" s="38">
        <f>IF(AND(R23=0,S23=0),0,(lf*(-S23*COS(angf)-R23*SIN(angf)))/Y23+X23)</f>
        <v>0</v>
      </c>
      <c r="AE23" s="38">
        <f>IF(AND(R23=0,S23=0),0,X23)</f>
        <v>0</v>
      </c>
      <c r="AF23" s="38">
        <f>IF(AND(R23=0,S23=0),0,lf*(-S23*COS(angf)+R23*SIN(angf))/Y23+X23)</f>
        <v>0</v>
      </c>
    </row>
    <row r="24" spans="17:32" ht="13.5">
      <c r="Q24" s="35"/>
      <c r="R24" s="36">
        <f>W24-W23</f>
        <v>0</v>
      </c>
      <c r="S24" s="36">
        <f>X24-X23</f>
        <v>-33.383453774850615</v>
      </c>
      <c r="T24" s="36"/>
      <c r="U24" s="36"/>
      <c r="V24" s="35" t="s">
        <v>16</v>
      </c>
      <c r="W24" s="36">
        <f>W20+W22</f>
        <v>256</v>
      </c>
      <c r="X24" s="36">
        <f>X33</f>
        <v>0</v>
      </c>
      <c r="Y24" s="35">
        <f>SQRT(R24*R24+S24*S24)</f>
        <v>33.383453774850615</v>
      </c>
      <c r="Z24" s="31">
        <f>SQRT(R24*R24+S24*S24)</f>
        <v>33.383453774850615</v>
      </c>
      <c r="AA24" s="38">
        <f>IF(AND(R24=0,S24=0),0,(lf*(-R24*COS(angf)+S24*SIN(angf)))/Y24+W24)</f>
        <v>254.5857864376269</v>
      </c>
      <c r="AB24" s="38">
        <f>IF(AND(R24=0,S24=0),0,W24)</f>
        <v>256</v>
      </c>
      <c r="AC24" s="38">
        <f>IF(AND(R24=0,S24=0),0,lf*(-R24*COS(angf)-S24*SIN(angf))/Y24+W24)</f>
        <v>257.4142135623731</v>
      </c>
      <c r="AD24" s="38">
        <f>IF(AND(R24=0,S24=0),0,(lf*(-S24*COS(angf)-R24*SIN(angf)))/Y24+X24)</f>
        <v>1.4142135623730951</v>
      </c>
      <c r="AE24" s="38">
        <f>IF(AND(R24=0,S24=0),0,X24)</f>
        <v>0</v>
      </c>
      <c r="AF24" s="38">
        <f>IF(AND(R24=0,S24=0),0,lf*(-S24*COS(angf)+R24*SIN(angf))/Y24+X24)</f>
        <v>1.4142135623730951</v>
      </c>
    </row>
    <row r="25" spans="17:32" ht="12.75"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7:32" ht="12.75"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61" spans="2:24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2:24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38" ht="12.75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23"/>
      <c r="C66" s="23"/>
      <c r="D66" s="23"/>
      <c r="E66" s="23"/>
      <c r="F66" s="23"/>
      <c r="G66" s="23">
        <v>256</v>
      </c>
      <c r="H66" s="23">
        <f>L71</f>
        <v>9</v>
      </c>
      <c r="I66" s="23"/>
      <c r="J66" s="23">
        <f>VLOOKUP(G66,V71:W330,2,0)</f>
        <v>33.383453774850615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23"/>
      <c r="C67" s="23"/>
      <c r="D67" s="23"/>
      <c r="E67" s="23"/>
      <c r="F67" s="23"/>
      <c r="G67" s="23">
        <f>G66/1000</f>
        <v>0.256</v>
      </c>
      <c r="H67" s="23">
        <v>10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23"/>
      <c r="C69" s="23"/>
      <c r="D69" s="23"/>
      <c r="E69" s="23"/>
      <c r="F69" s="23"/>
      <c r="G69" s="23"/>
      <c r="H69" s="23"/>
      <c r="I69" s="23"/>
      <c r="J69" s="24" t="s">
        <v>0</v>
      </c>
      <c r="K69" s="24"/>
      <c r="L69" s="24" t="s">
        <v>1</v>
      </c>
      <c r="M69" s="24"/>
      <c r="N69" s="25"/>
      <c r="O69" s="23" t="s">
        <v>2</v>
      </c>
      <c r="P69" s="23"/>
      <c r="Q69" s="23"/>
      <c r="R69" s="23"/>
      <c r="S69" s="23"/>
      <c r="T69" s="23"/>
      <c r="U69" s="23"/>
      <c r="V69" s="23"/>
      <c r="W69" s="23"/>
      <c r="X69" s="23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2"/>
      <c r="B70" s="26" t="s">
        <v>3</v>
      </c>
      <c r="C70" s="26" t="s">
        <v>4</v>
      </c>
      <c r="D70" s="26" t="s">
        <v>5</v>
      </c>
      <c r="E70" s="26" t="s">
        <v>6</v>
      </c>
      <c r="F70" s="26" t="s">
        <v>7</v>
      </c>
      <c r="G70" s="26" t="s">
        <v>8</v>
      </c>
      <c r="H70" s="26" t="s">
        <v>9</v>
      </c>
      <c r="I70" s="26" t="s">
        <v>10</v>
      </c>
      <c r="J70" s="26" t="s">
        <v>11</v>
      </c>
      <c r="K70" s="26" t="s">
        <v>12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2"/>
      <c r="B71" s="26">
        <f>0.911*POWER(10,-30)</f>
        <v>9.11E-31</v>
      </c>
      <c r="C71" s="26">
        <f>1.6*POWER(10,-19)</f>
        <v>1.6000000000000002E-19</v>
      </c>
      <c r="D71" s="26">
        <f>$B$4</f>
        <v>7000</v>
      </c>
      <c r="E71" s="26">
        <f>$C$4</f>
        <v>18</v>
      </c>
      <c r="F71" s="26">
        <f>U*1000/ep</f>
        <v>388888.8888888889</v>
      </c>
      <c r="G71" s="26">
        <v>0.055</v>
      </c>
      <c r="H71" s="26">
        <v>0.256</v>
      </c>
      <c r="I71" s="26">
        <f>$D$4</f>
        <v>160</v>
      </c>
      <c r="J71" s="26">
        <f>1000*q*E*POWER(K71,2)/(2*m*POWER(vv*1000000,2))</f>
        <v>0</v>
      </c>
      <c r="K71" s="26">
        <v>0</v>
      </c>
      <c r="L71" s="26">
        <f>$C$4/2</f>
        <v>9</v>
      </c>
      <c r="M71" s="26">
        <f>-$C$4/2</f>
        <v>-9</v>
      </c>
      <c r="N71" s="26">
        <v>0</v>
      </c>
      <c r="O71" s="23">
        <f>q*E*POWER(G71/(vv*1000000),2)/2/m</f>
        <v>0.0040353625442127086</v>
      </c>
      <c r="P71" s="23"/>
      <c r="Q71" s="23">
        <f>q*E*G71/m/POWER(vv*1000000,2)</f>
        <v>0.14674045615318942</v>
      </c>
      <c r="R71" s="23"/>
      <c r="S71" s="23">
        <f>((K71-0.055)*1000*Q71+1000*O71)</f>
        <v>-4.035362544212709</v>
      </c>
      <c r="T71" s="23"/>
      <c r="U71" s="23"/>
      <c r="V71" s="23">
        <v>1</v>
      </c>
      <c r="W71" s="23">
        <f>IF(K71&lt;B,J71,NA())</f>
        <v>0</v>
      </c>
      <c r="X71" s="23">
        <f>IF(K71&lt;B,K71,NA())</f>
        <v>0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2"/>
      <c r="B72" s="23"/>
      <c r="C72" s="23"/>
      <c r="D72" s="26">
        <f aca="true" t="shared" si="0" ref="D72:D133">$B$4</f>
        <v>7000</v>
      </c>
      <c r="E72" s="26">
        <f aca="true" t="shared" si="1" ref="E72:E135">$C$4</f>
        <v>18</v>
      </c>
      <c r="F72" s="26"/>
      <c r="G72" s="26">
        <v>0.055</v>
      </c>
      <c r="H72" s="26">
        <v>0.256</v>
      </c>
      <c r="I72" s="26"/>
      <c r="J72" s="26">
        <f aca="true" t="shared" si="2" ref="J72:J135">1000*q*E*POWER(K72,2)/(2*m*POWER(vv*1000000,2))</f>
        <v>0.0013340041468471763</v>
      </c>
      <c r="K72" s="26">
        <f>K71+0.001</f>
        <v>0.001</v>
      </c>
      <c r="L72" s="26">
        <f aca="true" t="shared" si="3" ref="L72:L135">$C$4/2</f>
        <v>9</v>
      </c>
      <c r="M72" s="26">
        <f aca="true" t="shared" si="4" ref="M72:M135">-$C$4/2</f>
        <v>-9</v>
      </c>
      <c r="N72" s="26">
        <v>1</v>
      </c>
      <c r="O72" s="23">
        <f>q*E*POWER(G72/(vv*1000000),2)/2/m</f>
        <v>0.0040353625442127086</v>
      </c>
      <c r="P72" s="23"/>
      <c r="Q72" s="23">
        <f>q*E*G72/m/POWER(vv*1000000,2)</f>
        <v>0.14674045615318942</v>
      </c>
      <c r="R72" s="23"/>
      <c r="S72" s="23">
        <f>((K72-0.055)*1000*Q72+1000*O72)</f>
        <v>-3.8886220880595204</v>
      </c>
      <c r="T72" s="23"/>
      <c r="U72" s="23"/>
      <c r="V72" s="23">
        <v>2</v>
      </c>
      <c r="W72" s="23">
        <f aca="true" t="shared" si="5" ref="W72:W81">IF(K72&lt;B,J72,NA())</f>
        <v>0.0013340041468471763</v>
      </c>
      <c r="X72" s="23">
        <f aca="true" t="shared" si="6" ref="X72:X135">IF(K72&lt;B,K72,NA())</f>
        <v>0.001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2"/>
      <c r="B73" s="27"/>
      <c r="C73" s="27"/>
      <c r="D73" s="26">
        <f t="shared" si="0"/>
        <v>7000</v>
      </c>
      <c r="E73" s="26">
        <f t="shared" si="1"/>
        <v>18</v>
      </c>
      <c r="F73" s="26"/>
      <c r="G73" s="26">
        <v>0.055</v>
      </c>
      <c r="H73" s="26">
        <v>0.256</v>
      </c>
      <c r="I73" s="26"/>
      <c r="J73" s="26">
        <f t="shared" si="2"/>
        <v>0.005336016587388705</v>
      </c>
      <c r="K73" s="26">
        <f aca="true" t="shared" si="7" ref="K73:K136">K72+0.001</f>
        <v>0.002</v>
      </c>
      <c r="L73" s="26">
        <f t="shared" si="3"/>
        <v>9</v>
      </c>
      <c r="M73" s="26">
        <f t="shared" si="4"/>
        <v>-9</v>
      </c>
      <c r="N73" s="26">
        <v>2</v>
      </c>
      <c r="O73" s="23">
        <f aca="true" t="shared" si="8" ref="O73:O136">q*E*POWER(G73/(vv*1000000),2)/2/m</f>
        <v>0.0040353625442127086</v>
      </c>
      <c r="P73" s="23"/>
      <c r="Q73" s="23">
        <f aca="true" t="shared" si="9" ref="Q73:Q136">q*E*G73/m/POWER(vv*1000000,2)</f>
        <v>0.14674045615318942</v>
      </c>
      <c r="R73" s="23"/>
      <c r="S73" s="23">
        <f aca="true" t="shared" si="10" ref="S73:S136">((K73-0.055)*1000*Q73+1000*O73)</f>
        <v>-3.741881631906331</v>
      </c>
      <c r="T73" s="23"/>
      <c r="U73" s="23"/>
      <c r="V73" s="23">
        <v>3</v>
      </c>
      <c r="W73" s="23">
        <f t="shared" si="5"/>
        <v>0.005336016587388705</v>
      </c>
      <c r="X73" s="23">
        <f t="shared" si="6"/>
        <v>0.002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2"/>
      <c r="B74" s="27"/>
      <c r="C74" s="27"/>
      <c r="D74" s="26">
        <f t="shared" si="0"/>
        <v>7000</v>
      </c>
      <c r="E74" s="26">
        <f t="shared" si="1"/>
        <v>18</v>
      </c>
      <c r="F74" s="26"/>
      <c r="G74" s="26">
        <v>0.055</v>
      </c>
      <c r="H74" s="26">
        <v>0.256</v>
      </c>
      <c r="I74" s="26"/>
      <c r="J74" s="26">
        <f t="shared" si="2"/>
        <v>0.012006037321624589</v>
      </c>
      <c r="K74" s="26">
        <f t="shared" si="7"/>
        <v>0.003</v>
      </c>
      <c r="L74" s="26">
        <f t="shared" si="3"/>
        <v>9</v>
      </c>
      <c r="M74" s="26">
        <f t="shared" si="4"/>
        <v>-9</v>
      </c>
      <c r="N74" s="26">
        <v>3</v>
      </c>
      <c r="O74" s="23">
        <f t="shared" si="8"/>
        <v>0.0040353625442127086</v>
      </c>
      <c r="P74" s="23"/>
      <c r="Q74" s="23">
        <f t="shared" si="9"/>
        <v>0.14674045615318942</v>
      </c>
      <c r="R74" s="23"/>
      <c r="S74" s="23">
        <f t="shared" si="10"/>
        <v>-3.595141175753141</v>
      </c>
      <c r="T74" s="23"/>
      <c r="U74" s="23"/>
      <c r="V74" s="23">
        <v>4</v>
      </c>
      <c r="W74" s="23">
        <f t="shared" si="5"/>
        <v>0.012006037321624589</v>
      </c>
      <c r="X74" s="23">
        <f t="shared" si="6"/>
        <v>0.003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2"/>
      <c r="B75" s="27"/>
      <c r="C75" s="27"/>
      <c r="D75" s="26">
        <f t="shared" si="0"/>
        <v>7000</v>
      </c>
      <c r="E75" s="26">
        <f t="shared" si="1"/>
        <v>18</v>
      </c>
      <c r="F75" s="26"/>
      <c r="G75" s="26">
        <v>0.055</v>
      </c>
      <c r="H75" s="26">
        <v>0.256</v>
      </c>
      <c r="I75" s="26"/>
      <c r="J75" s="26">
        <f t="shared" si="2"/>
        <v>0.02134406634955482</v>
      </c>
      <c r="K75" s="26">
        <f t="shared" si="7"/>
        <v>0.004</v>
      </c>
      <c r="L75" s="26">
        <f t="shared" si="3"/>
        <v>9</v>
      </c>
      <c r="M75" s="26">
        <f t="shared" si="4"/>
        <v>-9</v>
      </c>
      <c r="N75" s="26">
        <v>4</v>
      </c>
      <c r="O75" s="23">
        <f t="shared" si="8"/>
        <v>0.0040353625442127086</v>
      </c>
      <c r="P75" s="23"/>
      <c r="Q75" s="23">
        <f t="shared" si="9"/>
        <v>0.14674045615318942</v>
      </c>
      <c r="R75" s="23"/>
      <c r="S75" s="23">
        <f t="shared" si="10"/>
        <v>-3.4484007195999533</v>
      </c>
      <c r="T75" s="23"/>
      <c r="U75" s="23"/>
      <c r="V75" s="23">
        <v>5</v>
      </c>
      <c r="W75" s="23">
        <f t="shared" si="5"/>
        <v>0.02134406634955482</v>
      </c>
      <c r="X75" s="23">
        <f t="shared" si="6"/>
        <v>0.004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23"/>
      <c r="C76" s="23"/>
      <c r="D76" s="26">
        <f t="shared" si="0"/>
        <v>7000</v>
      </c>
      <c r="E76" s="26">
        <f t="shared" si="1"/>
        <v>18</v>
      </c>
      <c r="F76" s="26"/>
      <c r="G76" s="26">
        <v>0.055</v>
      </c>
      <c r="H76" s="26">
        <v>0.256</v>
      </c>
      <c r="I76" s="26"/>
      <c r="J76" s="26">
        <f t="shared" si="2"/>
        <v>0.03335010367117942</v>
      </c>
      <c r="K76" s="26">
        <f t="shared" si="7"/>
        <v>0.005</v>
      </c>
      <c r="L76" s="26">
        <f t="shared" si="3"/>
        <v>9</v>
      </c>
      <c r="M76" s="26">
        <f t="shared" si="4"/>
        <v>-9</v>
      </c>
      <c r="N76" s="26">
        <v>5</v>
      </c>
      <c r="O76" s="23">
        <f t="shared" si="8"/>
        <v>0.0040353625442127086</v>
      </c>
      <c r="P76" s="23"/>
      <c r="Q76" s="23">
        <f t="shared" si="9"/>
        <v>0.14674045615318942</v>
      </c>
      <c r="R76" s="23"/>
      <c r="S76" s="23">
        <f t="shared" si="10"/>
        <v>-3.3016602634467622</v>
      </c>
      <c r="T76" s="23"/>
      <c r="U76" s="23"/>
      <c r="V76" s="23">
        <v>6</v>
      </c>
      <c r="W76" s="23">
        <f t="shared" si="5"/>
        <v>0.03335010367117942</v>
      </c>
      <c r="X76" s="23">
        <f t="shared" si="6"/>
        <v>0.005</v>
      </c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23"/>
      <c r="C77" s="23"/>
      <c r="D77" s="26">
        <f t="shared" si="0"/>
        <v>7000</v>
      </c>
      <c r="E77" s="26">
        <f t="shared" si="1"/>
        <v>18</v>
      </c>
      <c r="F77" s="26"/>
      <c r="G77" s="26">
        <v>0.055</v>
      </c>
      <c r="H77" s="26">
        <v>0.256</v>
      </c>
      <c r="I77" s="26"/>
      <c r="J77" s="26">
        <f t="shared" si="2"/>
        <v>0.048024149286498355</v>
      </c>
      <c r="K77" s="26">
        <f t="shared" si="7"/>
        <v>0.006</v>
      </c>
      <c r="L77" s="26">
        <f t="shared" si="3"/>
        <v>9</v>
      </c>
      <c r="M77" s="26">
        <f t="shared" si="4"/>
        <v>-9</v>
      </c>
      <c r="N77" s="26">
        <v>6</v>
      </c>
      <c r="O77" s="23">
        <f t="shared" si="8"/>
        <v>0.0040353625442127086</v>
      </c>
      <c r="P77" s="23"/>
      <c r="Q77" s="23">
        <f t="shared" si="9"/>
        <v>0.14674045615318942</v>
      </c>
      <c r="R77" s="23"/>
      <c r="S77" s="23">
        <f t="shared" si="10"/>
        <v>-3.154919807293573</v>
      </c>
      <c r="T77" s="23"/>
      <c r="U77" s="23"/>
      <c r="V77" s="23">
        <v>7</v>
      </c>
      <c r="W77" s="23">
        <f t="shared" si="5"/>
        <v>0.048024149286498355</v>
      </c>
      <c r="X77" s="23">
        <f t="shared" si="6"/>
        <v>0.006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23"/>
      <c r="C78" s="23"/>
      <c r="D78" s="26">
        <f t="shared" si="0"/>
        <v>7000</v>
      </c>
      <c r="E78" s="26">
        <f t="shared" si="1"/>
        <v>18</v>
      </c>
      <c r="F78" s="26"/>
      <c r="G78" s="26">
        <v>0.055</v>
      </c>
      <c r="H78" s="26">
        <v>0.256</v>
      </c>
      <c r="I78" s="26"/>
      <c r="J78" s="26">
        <f t="shared" si="2"/>
        <v>0.06536620319551166</v>
      </c>
      <c r="K78" s="26">
        <f t="shared" si="7"/>
        <v>0.007</v>
      </c>
      <c r="L78" s="26">
        <f t="shared" si="3"/>
        <v>9</v>
      </c>
      <c r="M78" s="26">
        <f t="shared" si="4"/>
        <v>-9</v>
      </c>
      <c r="N78" s="26">
        <v>7</v>
      </c>
      <c r="O78" s="23">
        <f t="shared" si="8"/>
        <v>0.0040353625442127086</v>
      </c>
      <c r="P78" s="23"/>
      <c r="Q78" s="23">
        <f t="shared" si="9"/>
        <v>0.14674045615318942</v>
      </c>
      <c r="R78" s="23"/>
      <c r="S78" s="23">
        <f t="shared" si="10"/>
        <v>-3.0081793511403836</v>
      </c>
      <c r="T78" s="23"/>
      <c r="U78" s="23"/>
      <c r="V78" s="23">
        <v>8</v>
      </c>
      <c r="W78" s="23">
        <f t="shared" si="5"/>
        <v>0.06536620319551166</v>
      </c>
      <c r="X78" s="23">
        <f t="shared" si="6"/>
        <v>0.007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23"/>
      <c r="C79" s="23"/>
      <c r="D79" s="26">
        <f t="shared" si="0"/>
        <v>7000</v>
      </c>
      <c r="E79" s="26">
        <f t="shared" si="1"/>
        <v>18</v>
      </c>
      <c r="F79" s="26"/>
      <c r="G79" s="26">
        <v>0.055</v>
      </c>
      <c r="H79" s="26">
        <v>0.256</v>
      </c>
      <c r="I79" s="26"/>
      <c r="J79" s="26">
        <f t="shared" si="2"/>
        <v>0.08537626539821928</v>
      </c>
      <c r="K79" s="26">
        <f t="shared" si="7"/>
        <v>0.008</v>
      </c>
      <c r="L79" s="26">
        <f t="shared" si="3"/>
        <v>9</v>
      </c>
      <c r="M79" s="26">
        <f t="shared" si="4"/>
        <v>-9</v>
      </c>
      <c r="N79" s="26">
        <v>8</v>
      </c>
      <c r="O79" s="23">
        <f t="shared" si="8"/>
        <v>0.0040353625442127086</v>
      </c>
      <c r="P79" s="23"/>
      <c r="Q79" s="23">
        <f t="shared" si="9"/>
        <v>0.14674045615318942</v>
      </c>
      <c r="R79" s="23"/>
      <c r="S79" s="23">
        <f t="shared" si="10"/>
        <v>-2.8614388949871943</v>
      </c>
      <c r="T79" s="23"/>
      <c r="U79" s="23"/>
      <c r="V79" s="23">
        <v>9</v>
      </c>
      <c r="W79" s="23">
        <f t="shared" si="5"/>
        <v>0.08537626539821928</v>
      </c>
      <c r="X79" s="23">
        <f t="shared" si="6"/>
        <v>0.008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23"/>
      <c r="C80" s="23"/>
      <c r="D80" s="26">
        <f t="shared" si="0"/>
        <v>7000</v>
      </c>
      <c r="E80" s="26">
        <f t="shared" si="1"/>
        <v>18</v>
      </c>
      <c r="F80" s="26"/>
      <c r="G80" s="26">
        <v>0.055</v>
      </c>
      <c r="H80" s="26">
        <v>0.256</v>
      </c>
      <c r="I80" s="26"/>
      <c r="J80" s="26">
        <f t="shared" si="2"/>
        <v>0.10805433589462132</v>
      </c>
      <c r="K80" s="26">
        <f t="shared" si="7"/>
        <v>0.009000000000000001</v>
      </c>
      <c r="L80" s="26">
        <f t="shared" si="3"/>
        <v>9</v>
      </c>
      <c r="M80" s="26">
        <f t="shared" si="4"/>
        <v>-9</v>
      </c>
      <c r="N80" s="26">
        <v>9</v>
      </c>
      <c r="O80" s="23">
        <f t="shared" si="8"/>
        <v>0.0040353625442127086</v>
      </c>
      <c r="P80" s="23"/>
      <c r="Q80" s="23">
        <f t="shared" si="9"/>
        <v>0.14674045615318942</v>
      </c>
      <c r="R80" s="23"/>
      <c r="S80" s="23">
        <f t="shared" si="10"/>
        <v>-2.714698438834005</v>
      </c>
      <c r="T80" s="23"/>
      <c r="U80" s="23"/>
      <c r="V80" s="23">
        <v>10</v>
      </c>
      <c r="W80" s="23">
        <f t="shared" si="5"/>
        <v>0.10805433589462132</v>
      </c>
      <c r="X80" s="23">
        <f t="shared" si="6"/>
        <v>0.009000000000000001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23"/>
      <c r="C81" s="23"/>
      <c r="D81" s="26">
        <f t="shared" si="0"/>
        <v>7000</v>
      </c>
      <c r="E81" s="26">
        <f t="shared" si="1"/>
        <v>18</v>
      </c>
      <c r="F81" s="26"/>
      <c r="G81" s="26">
        <v>0.055</v>
      </c>
      <c r="H81" s="26">
        <v>0.256</v>
      </c>
      <c r="I81" s="26"/>
      <c r="J81" s="26">
        <f t="shared" si="2"/>
        <v>0.1334004146847177</v>
      </c>
      <c r="K81" s="26">
        <f t="shared" si="7"/>
        <v>0.010000000000000002</v>
      </c>
      <c r="L81" s="26">
        <f t="shared" si="3"/>
        <v>9</v>
      </c>
      <c r="M81" s="26">
        <f t="shared" si="4"/>
        <v>-9</v>
      </c>
      <c r="N81" s="26">
        <v>10</v>
      </c>
      <c r="O81" s="23">
        <f t="shared" si="8"/>
        <v>0.0040353625442127086</v>
      </c>
      <c r="P81" s="23"/>
      <c r="Q81" s="23">
        <f t="shared" si="9"/>
        <v>0.14674045615318942</v>
      </c>
      <c r="R81" s="23"/>
      <c r="S81" s="23">
        <f t="shared" si="10"/>
        <v>-2.5679579826808157</v>
      </c>
      <c r="T81" s="23"/>
      <c r="U81" s="23"/>
      <c r="V81" s="23">
        <v>11</v>
      </c>
      <c r="W81" s="23">
        <f t="shared" si="5"/>
        <v>0.1334004146847177</v>
      </c>
      <c r="X81" s="23">
        <f t="shared" si="6"/>
        <v>0.010000000000000002</v>
      </c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23"/>
      <c r="C82" s="23"/>
      <c r="D82" s="26">
        <f t="shared" si="0"/>
        <v>7000</v>
      </c>
      <c r="E82" s="26">
        <f t="shared" si="1"/>
        <v>18</v>
      </c>
      <c r="F82" s="26"/>
      <c r="G82" s="26">
        <v>0.055</v>
      </c>
      <c r="H82" s="26">
        <v>0.256</v>
      </c>
      <c r="I82" s="26"/>
      <c r="J82" s="26">
        <f t="shared" si="2"/>
        <v>0.16141450176850844</v>
      </c>
      <c r="K82" s="26">
        <f t="shared" si="7"/>
        <v>0.011000000000000003</v>
      </c>
      <c r="L82" s="26">
        <f t="shared" si="3"/>
        <v>9</v>
      </c>
      <c r="M82" s="26">
        <f t="shared" si="4"/>
        <v>-9</v>
      </c>
      <c r="N82" s="26">
        <v>11</v>
      </c>
      <c r="O82" s="23">
        <f t="shared" si="8"/>
        <v>0.0040353625442127086</v>
      </c>
      <c r="P82" s="23"/>
      <c r="Q82" s="23">
        <f t="shared" si="9"/>
        <v>0.14674045615318942</v>
      </c>
      <c r="R82" s="23"/>
      <c r="S82" s="23">
        <f t="shared" si="10"/>
        <v>-2.4212175265276263</v>
      </c>
      <c r="T82" s="23"/>
      <c r="U82" s="23"/>
      <c r="V82" s="23">
        <v>12</v>
      </c>
      <c r="W82" s="23">
        <f aca="true" t="shared" si="11" ref="W82:W125">IF(K82&lt;B,J82,NA())</f>
        <v>0.16141450176850844</v>
      </c>
      <c r="X82" s="23">
        <f t="shared" si="6"/>
        <v>0.011000000000000003</v>
      </c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23"/>
      <c r="C83" s="23"/>
      <c r="D83" s="26">
        <f t="shared" si="0"/>
        <v>7000</v>
      </c>
      <c r="E83" s="26">
        <f t="shared" si="1"/>
        <v>18</v>
      </c>
      <c r="F83" s="26"/>
      <c r="G83" s="26">
        <v>0.055</v>
      </c>
      <c r="H83" s="26">
        <v>0.256</v>
      </c>
      <c r="I83" s="26"/>
      <c r="J83" s="26">
        <f t="shared" si="2"/>
        <v>0.19209659714599353</v>
      </c>
      <c r="K83" s="26">
        <f t="shared" si="7"/>
        <v>0.012000000000000004</v>
      </c>
      <c r="L83" s="26">
        <f t="shared" si="3"/>
        <v>9</v>
      </c>
      <c r="M83" s="26">
        <f t="shared" si="4"/>
        <v>-9</v>
      </c>
      <c r="N83" s="26">
        <v>12</v>
      </c>
      <c r="O83" s="23">
        <f t="shared" si="8"/>
        <v>0.0040353625442127086</v>
      </c>
      <c r="P83" s="23"/>
      <c r="Q83" s="23">
        <f t="shared" si="9"/>
        <v>0.14674045615318942</v>
      </c>
      <c r="R83" s="23"/>
      <c r="S83" s="23">
        <f t="shared" si="10"/>
        <v>-2.274477070374436</v>
      </c>
      <c r="T83" s="23"/>
      <c r="U83" s="23"/>
      <c r="V83" s="23">
        <v>13</v>
      </c>
      <c r="W83" s="23">
        <f t="shared" si="11"/>
        <v>0.19209659714599353</v>
      </c>
      <c r="X83" s="23">
        <f t="shared" si="6"/>
        <v>0.012000000000000004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23"/>
      <c r="C84" s="23"/>
      <c r="D84" s="26">
        <f t="shared" si="0"/>
        <v>7000</v>
      </c>
      <c r="E84" s="26">
        <f t="shared" si="1"/>
        <v>18</v>
      </c>
      <c r="F84" s="26"/>
      <c r="G84" s="26">
        <v>0.055</v>
      </c>
      <c r="H84" s="26">
        <v>0.256</v>
      </c>
      <c r="I84" s="26"/>
      <c r="J84" s="26">
        <f t="shared" si="2"/>
        <v>0.22544670081717297</v>
      </c>
      <c r="K84" s="26">
        <f t="shared" si="7"/>
        <v>0.013000000000000005</v>
      </c>
      <c r="L84" s="26">
        <f t="shared" si="3"/>
        <v>9</v>
      </c>
      <c r="M84" s="26">
        <f t="shared" si="4"/>
        <v>-9</v>
      </c>
      <c r="N84" s="26">
        <v>13</v>
      </c>
      <c r="O84" s="23">
        <f t="shared" si="8"/>
        <v>0.0040353625442127086</v>
      </c>
      <c r="P84" s="23"/>
      <c r="Q84" s="23">
        <f t="shared" si="9"/>
        <v>0.14674045615318942</v>
      </c>
      <c r="R84" s="23"/>
      <c r="S84" s="23">
        <f t="shared" si="10"/>
        <v>-2.127736614221246</v>
      </c>
      <c r="T84" s="23"/>
      <c r="U84" s="23"/>
      <c r="V84" s="23">
        <v>14</v>
      </c>
      <c r="W84" s="23">
        <f t="shared" si="11"/>
        <v>0.22544670081717297</v>
      </c>
      <c r="X84" s="23">
        <f t="shared" si="6"/>
        <v>0.013000000000000005</v>
      </c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23"/>
      <c r="C85" s="23"/>
      <c r="D85" s="26">
        <f t="shared" si="0"/>
        <v>7000</v>
      </c>
      <c r="E85" s="26">
        <f t="shared" si="1"/>
        <v>18</v>
      </c>
      <c r="F85" s="26"/>
      <c r="G85" s="26">
        <v>0.055</v>
      </c>
      <c r="H85" s="26">
        <v>0.256</v>
      </c>
      <c r="I85" s="26"/>
      <c r="J85" s="26">
        <f t="shared" si="2"/>
        <v>0.2614648127820468</v>
      </c>
      <c r="K85" s="26">
        <f t="shared" si="7"/>
        <v>0.014000000000000005</v>
      </c>
      <c r="L85" s="26">
        <f t="shared" si="3"/>
        <v>9</v>
      </c>
      <c r="M85" s="26">
        <f t="shared" si="4"/>
        <v>-9</v>
      </c>
      <c r="N85" s="26">
        <v>14</v>
      </c>
      <c r="O85" s="23">
        <f t="shared" si="8"/>
        <v>0.0040353625442127086</v>
      </c>
      <c r="P85" s="23"/>
      <c r="Q85" s="23">
        <f t="shared" si="9"/>
        <v>0.14674045615318942</v>
      </c>
      <c r="R85" s="23"/>
      <c r="S85" s="23">
        <f t="shared" si="10"/>
        <v>-1.9809961580680566</v>
      </c>
      <c r="T85" s="23"/>
      <c r="U85" s="23"/>
      <c r="V85" s="23">
        <v>15</v>
      </c>
      <c r="W85" s="23">
        <f t="shared" si="11"/>
        <v>0.2614648127820468</v>
      </c>
      <c r="X85" s="23">
        <f t="shared" si="6"/>
        <v>0.014000000000000005</v>
      </c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23"/>
      <c r="C86" s="23"/>
      <c r="D86" s="26">
        <f t="shared" si="0"/>
        <v>7000</v>
      </c>
      <c r="E86" s="26">
        <f t="shared" si="1"/>
        <v>18</v>
      </c>
      <c r="F86" s="26"/>
      <c r="G86" s="26">
        <v>0.055</v>
      </c>
      <c r="H86" s="26">
        <v>0.256</v>
      </c>
      <c r="I86" s="26"/>
      <c r="J86" s="26">
        <f t="shared" si="2"/>
        <v>0.30015093304061496</v>
      </c>
      <c r="K86" s="26">
        <f t="shared" si="7"/>
        <v>0.015000000000000006</v>
      </c>
      <c r="L86" s="26">
        <f t="shared" si="3"/>
        <v>9</v>
      </c>
      <c r="M86" s="26">
        <f t="shared" si="4"/>
        <v>-9</v>
      </c>
      <c r="N86" s="26">
        <v>15</v>
      </c>
      <c r="O86" s="23">
        <f t="shared" si="8"/>
        <v>0.0040353625442127086</v>
      </c>
      <c r="P86" s="23"/>
      <c r="Q86" s="23">
        <f t="shared" si="9"/>
        <v>0.14674045615318942</v>
      </c>
      <c r="R86" s="23"/>
      <c r="S86" s="23">
        <f t="shared" si="10"/>
        <v>-1.8342557019148673</v>
      </c>
      <c r="T86" s="23"/>
      <c r="U86" s="23"/>
      <c r="V86" s="23">
        <v>16</v>
      </c>
      <c r="W86" s="23">
        <f t="shared" si="11"/>
        <v>0.30015093304061496</v>
      </c>
      <c r="X86" s="23">
        <f t="shared" si="6"/>
        <v>0.015000000000000006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23"/>
      <c r="C87" s="23"/>
      <c r="D87" s="26">
        <f t="shared" si="0"/>
        <v>7000</v>
      </c>
      <c r="E87" s="26">
        <f t="shared" si="1"/>
        <v>18</v>
      </c>
      <c r="F87" s="26"/>
      <c r="G87" s="26">
        <v>0.055</v>
      </c>
      <c r="H87" s="26">
        <v>0.256</v>
      </c>
      <c r="I87" s="26"/>
      <c r="J87" s="26">
        <f t="shared" si="2"/>
        <v>0.3415050615928775</v>
      </c>
      <c r="K87" s="26">
        <f t="shared" si="7"/>
        <v>0.016000000000000007</v>
      </c>
      <c r="L87" s="26">
        <f t="shared" si="3"/>
        <v>9</v>
      </c>
      <c r="M87" s="26">
        <f t="shared" si="4"/>
        <v>-9</v>
      </c>
      <c r="N87" s="26">
        <v>16</v>
      </c>
      <c r="O87" s="23">
        <f t="shared" si="8"/>
        <v>0.0040353625442127086</v>
      </c>
      <c r="P87" s="23"/>
      <c r="Q87" s="23">
        <f t="shared" si="9"/>
        <v>0.14674045615318942</v>
      </c>
      <c r="R87" s="23"/>
      <c r="S87" s="23">
        <f t="shared" si="10"/>
        <v>-1.687515245761678</v>
      </c>
      <c r="T87" s="23"/>
      <c r="U87" s="23"/>
      <c r="V87" s="23">
        <v>17</v>
      </c>
      <c r="W87" s="23">
        <f t="shared" si="11"/>
        <v>0.3415050615928775</v>
      </c>
      <c r="X87" s="23">
        <f t="shared" si="6"/>
        <v>0.016000000000000007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23"/>
      <c r="C88" s="23"/>
      <c r="D88" s="26">
        <f t="shared" si="0"/>
        <v>7000</v>
      </c>
      <c r="E88" s="26">
        <f t="shared" si="1"/>
        <v>18</v>
      </c>
      <c r="F88" s="26"/>
      <c r="G88" s="26">
        <v>0.055</v>
      </c>
      <c r="H88" s="26">
        <v>0.256</v>
      </c>
      <c r="I88" s="26"/>
      <c r="J88" s="26">
        <f t="shared" si="2"/>
        <v>0.3855271984388344</v>
      </c>
      <c r="K88" s="26">
        <f t="shared" si="7"/>
        <v>0.017000000000000008</v>
      </c>
      <c r="L88" s="26">
        <f t="shared" si="3"/>
        <v>9</v>
      </c>
      <c r="M88" s="26">
        <f t="shared" si="4"/>
        <v>-9</v>
      </c>
      <c r="N88" s="26">
        <v>17</v>
      </c>
      <c r="O88" s="23">
        <f t="shared" si="8"/>
        <v>0.0040353625442127086</v>
      </c>
      <c r="P88" s="23"/>
      <c r="Q88" s="23">
        <f t="shared" si="9"/>
        <v>0.14674045615318942</v>
      </c>
      <c r="R88" s="23"/>
      <c r="S88" s="23">
        <f t="shared" si="10"/>
        <v>-1.5407747896084887</v>
      </c>
      <c r="T88" s="23"/>
      <c r="U88" s="23"/>
      <c r="V88" s="23">
        <v>18</v>
      </c>
      <c r="W88" s="23">
        <f t="shared" si="11"/>
        <v>0.3855271984388344</v>
      </c>
      <c r="X88" s="23">
        <f t="shared" si="6"/>
        <v>0.017000000000000008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23"/>
      <c r="C89" s="23"/>
      <c r="D89" s="26">
        <f t="shared" si="0"/>
        <v>7000</v>
      </c>
      <c r="E89" s="26">
        <f t="shared" si="1"/>
        <v>18</v>
      </c>
      <c r="F89" s="26"/>
      <c r="G89" s="26">
        <v>0.055</v>
      </c>
      <c r="H89" s="26">
        <v>0.256</v>
      </c>
      <c r="I89" s="26"/>
      <c r="J89" s="26">
        <f t="shared" si="2"/>
        <v>0.4322173435784856</v>
      </c>
      <c r="K89" s="26">
        <f t="shared" si="7"/>
        <v>0.01800000000000001</v>
      </c>
      <c r="L89" s="26">
        <f t="shared" si="3"/>
        <v>9</v>
      </c>
      <c r="M89" s="26">
        <f t="shared" si="4"/>
        <v>-9</v>
      </c>
      <c r="N89" s="26">
        <v>18</v>
      </c>
      <c r="O89" s="23">
        <f t="shared" si="8"/>
        <v>0.0040353625442127086</v>
      </c>
      <c r="P89" s="23"/>
      <c r="Q89" s="23">
        <f t="shared" si="9"/>
        <v>0.14674045615318942</v>
      </c>
      <c r="R89" s="23"/>
      <c r="S89" s="23">
        <f t="shared" si="10"/>
        <v>-1.3940343334552985</v>
      </c>
      <c r="T89" s="23"/>
      <c r="U89" s="23"/>
      <c r="V89" s="23">
        <v>19</v>
      </c>
      <c r="W89" s="23">
        <f t="shared" si="11"/>
        <v>0.4322173435784856</v>
      </c>
      <c r="X89" s="23">
        <f t="shared" si="6"/>
        <v>0.01800000000000001</v>
      </c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23"/>
      <c r="C90" s="23"/>
      <c r="D90" s="26">
        <f t="shared" si="0"/>
        <v>7000</v>
      </c>
      <c r="E90" s="26">
        <f t="shared" si="1"/>
        <v>18</v>
      </c>
      <c r="F90" s="26"/>
      <c r="G90" s="26">
        <v>0.055</v>
      </c>
      <c r="H90" s="26">
        <v>0.256</v>
      </c>
      <c r="I90" s="26"/>
      <c r="J90" s="26">
        <f t="shared" si="2"/>
        <v>0.4815754970118312</v>
      </c>
      <c r="K90" s="26">
        <f t="shared" si="7"/>
        <v>0.01900000000000001</v>
      </c>
      <c r="L90" s="26">
        <f t="shared" si="3"/>
        <v>9</v>
      </c>
      <c r="M90" s="26">
        <f t="shared" si="4"/>
        <v>-9</v>
      </c>
      <c r="N90" s="26">
        <v>19</v>
      </c>
      <c r="O90" s="23">
        <f t="shared" si="8"/>
        <v>0.0040353625442127086</v>
      </c>
      <c r="P90" s="23"/>
      <c r="Q90" s="23">
        <f t="shared" si="9"/>
        <v>0.14674045615318942</v>
      </c>
      <c r="R90" s="23"/>
      <c r="S90" s="23">
        <f t="shared" si="10"/>
        <v>-1.2472938773021092</v>
      </c>
      <c r="T90" s="23"/>
      <c r="U90" s="23"/>
      <c r="V90" s="23">
        <v>20</v>
      </c>
      <c r="W90" s="23">
        <f t="shared" si="11"/>
        <v>0.4815754970118312</v>
      </c>
      <c r="X90" s="23">
        <f t="shared" si="6"/>
        <v>0.01900000000000001</v>
      </c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23"/>
      <c r="C91" s="23"/>
      <c r="D91" s="26">
        <f t="shared" si="0"/>
        <v>7000</v>
      </c>
      <c r="E91" s="26">
        <f t="shared" si="1"/>
        <v>18</v>
      </c>
      <c r="F91" s="26"/>
      <c r="G91" s="26">
        <v>0.055</v>
      </c>
      <c r="H91" s="26">
        <v>0.256</v>
      </c>
      <c r="I91" s="26"/>
      <c r="J91" s="26">
        <f t="shared" si="2"/>
        <v>0.5336016587388711</v>
      </c>
      <c r="K91" s="26">
        <f t="shared" si="7"/>
        <v>0.02000000000000001</v>
      </c>
      <c r="L91" s="26">
        <f t="shared" si="3"/>
        <v>9</v>
      </c>
      <c r="M91" s="26">
        <f t="shared" si="4"/>
        <v>-9</v>
      </c>
      <c r="N91" s="26">
        <v>20</v>
      </c>
      <c r="O91" s="23">
        <f t="shared" si="8"/>
        <v>0.0040353625442127086</v>
      </c>
      <c r="P91" s="23"/>
      <c r="Q91" s="23">
        <f t="shared" si="9"/>
        <v>0.14674045615318942</v>
      </c>
      <c r="R91" s="23"/>
      <c r="S91" s="23">
        <f t="shared" si="10"/>
        <v>-1.1005534211489199</v>
      </c>
      <c r="T91" s="23"/>
      <c r="U91" s="23"/>
      <c r="V91" s="23">
        <v>21</v>
      </c>
      <c r="W91" s="23">
        <f t="shared" si="11"/>
        <v>0.5336016587388711</v>
      </c>
      <c r="X91" s="23">
        <f t="shared" si="6"/>
        <v>0.02000000000000001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23"/>
      <c r="C92" s="23"/>
      <c r="D92" s="26">
        <f t="shared" si="0"/>
        <v>7000</v>
      </c>
      <c r="E92" s="26">
        <f t="shared" si="1"/>
        <v>18</v>
      </c>
      <c r="F92" s="26"/>
      <c r="G92" s="26">
        <v>0.055</v>
      </c>
      <c r="H92" s="26">
        <v>0.256</v>
      </c>
      <c r="I92" s="26"/>
      <c r="J92" s="26">
        <f t="shared" si="2"/>
        <v>0.5882958287596054</v>
      </c>
      <c r="K92" s="26">
        <f t="shared" si="7"/>
        <v>0.02100000000000001</v>
      </c>
      <c r="L92" s="26">
        <f t="shared" si="3"/>
        <v>9</v>
      </c>
      <c r="M92" s="26">
        <f t="shared" si="4"/>
        <v>-9</v>
      </c>
      <c r="N92" s="26">
        <v>21</v>
      </c>
      <c r="O92" s="23">
        <f t="shared" si="8"/>
        <v>0.0040353625442127086</v>
      </c>
      <c r="P92" s="23"/>
      <c r="Q92" s="23">
        <f t="shared" si="9"/>
        <v>0.14674045615318942</v>
      </c>
      <c r="R92" s="23"/>
      <c r="S92" s="23">
        <f t="shared" si="10"/>
        <v>-0.9538129649957297</v>
      </c>
      <c r="T92" s="23"/>
      <c r="U92" s="23"/>
      <c r="V92" s="23">
        <v>22</v>
      </c>
      <c r="W92" s="23">
        <f t="shared" si="11"/>
        <v>0.5882958287596054</v>
      </c>
      <c r="X92" s="23">
        <f t="shared" si="6"/>
        <v>0.02100000000000001</v>
      </c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23"/>
      <c r="C93" s="23"/>
      <c r="D93" s="26">
        <f t="shared" si="0"/>
        <v>7000</v>
      </c>
      <c r="E93" s="26">
        <f t="shared" si="1"/>
        <v>18</v>
      </c>
      <c r="F93" s="26"/>
      <c r="G93" s="26">
        <v>0.055</v>
      </c>
      <c r="H93" s="26">
        <v>0.256</v>
      </c>
      <c r="I93" s="26"/>
      <c r="J93" s="26">
        <f t="shared" si="2"/>
        <v>0.6456580070740341</v>
      </c>
      <c r="K93" s="26">
        <f t="shared" si="7"/>
        <v>0.022000000000000013</v>
      </c>
      <c r="L93" s="26">
        <f t="shared" si="3"/>
        <v>9</v>
      </c>
      <c r="M93" s="26">
        <f t="shared" si="4"/>
        <v>-9</v>
      </c>
      <c r="N93" s="26">
        <v>22</v>
      </c>
      <c r="O93" s="23">
        <f t="shared" si="8"/>
        <v>0.0040353625442127086</v>
      </c>
      <c r="P93" s="23"/>
      <c r="Q93" s="23">
        <f t="shared" si="9"/>
        <v>0.14674045615318942</v>
      </c>
      <c r="R93" s="23"/>
      <c r="S93" s="23">
        <f t="shared" si="10"/>
        <v>-0.8070725088425403</v>
      </c>
      <c r="T93" s="23"/>
      <c r="U93" s="23"/>
      <c r="V93" s="23">
        <v>23</v>
      </c>
      <c r="W93" s="23">
        <f t="shared" si="11"/>
        <v>0.6456580070740341</v>
      </c>
      <c r="X93" s="23">
        <f t="shared" si="6"/>
        <v>0.022000000000000013</v>
      </c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23"/>
      <c r="C94" s="23"/>
      <c r="D94" s="26">
        <f t="shared" si="0"/>
        <v>7000</v>
      </c>
      <c r="E94" s="26">
        <f t="shared" si="1"/>
        <v>18</v>
      </c>
      <c r="F94" s="26"/>
      <c r="G94" s="26">
        <v>0.055</v>
      </c>
      <c r="H94" s="26">
        <v>0.256</v>
      </c>
      <c r="I94" s="26"/>
      <c r="J94" s="26">
        <f t="shared" si="2"/>
        <v>0.7056881936821572</v>
      </c>
      <c r="K94" s="26">
        <f t="shared" si="7"/>
        <v>0.023000000000000013</v>
      </c>
      <c r="L94" s="26">
        <f t="shared" si="3"/>
        <v>9</v>
      </c>
      <c r="M94" s="26">
        <f t="shared" si="4"/>
        <v>-9</v>
      </c>
      <c r="N94" s="26">
        <v>23</v>
      </c>
      <c r="O94" s="23">
        <f t="shared" si="8"/>
        <v>0.0040353625442127086</v>
      </c>
      <c r="P94" s="23"/>
      <c r="Q94" s="23">
        <f t="shared" si="9"/>
        <v>0.14674045615318942</v>
      </c>
      <c r="R94" s="23"/>
      <c r="S94" s="23">
        <f t="shared" si="10"/>
        <v>-0.660332052689351</v>
      </c>
      <c r="T94" s="23"/>
      <c r="U94" s="23"/>
      <c r="V94" s="23">
        <v>24</v>
      </c>
      <c r="W94" s="23">
        <f t="shared" si="11"/>
        <v>0.7056881936821572</v>
      </c>
      <c r="X94" s="23">
        <f t="shared" si="6"/>
        <v>0.023000000000000013</v>
      </c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23"/>
      <c r="C95" s="23"/>
      <c r="D95" s="26">
        <f t="shared" si="0"/>
        <v>7000</v>
      </c>
      <c r="E95" s="26">
        <f t="shared" si="1"/>
        <v>18</v>
      </c>
      <c r="F95" s="26"/>
      <c r="G95" s="26">
        <v>0.055</v>
      </c>
      <c r="H95" s="26">
        <v>0.256</v>
      </c>
      <c r="I95" s="26"/>
      <c r="J95" s="26">
        <f t="shared" si="2"/>
        <v>0.7683863885839745</v>
      </c>
      <c r="K95" s="26">
        <f t="shared" si="7"/>
        <v>0.024000000000000014</v>
      </c>
      <c r="L95" s="26">
        <f t="shared" si="3"/>
        <v>9</v>
      </c>
      <c r="M95" s="26">
        <f t="shared" si="4"/>
        <v>-9</v>
      </c>
      <c r="N95" s="26">
        <v>24</v>
      </c>
      <c r="O95" s="23">
        <f t="shared" si="8"/>
        <v>0.0040353625442127086</v>
      </c>
      <c r="P95" s="23"/>
      <c r="Q95" s="23">
        <f t="shared" si="9"/>
        <v>0.14674045615318942</v>
      </c>
      <c r="R95" s="23"/>
      <c r="S95" s="23">
        <f t="shared" si="10"/>
        <v>-0.5135915965361617</v>
      </c>
      <c r="T95" s="23"/>
      <c r="U95" s="23"/>
      <c r="V95" s="23">
        <v>25</v>
      </c>
      <c r="W95" s="23">
        <f t="shared" si="11"/>
        <v>0.7683863885839745</v>
      </c>
      <c r="X95" s="23">
        <f t="shared" si="6"/>
        <v>0.024000000000000014</v>
      </c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23"/>
      <c r="C96" s="23"/>
      <c r="D96" s="26">
        <f t="shared" si="0"/>
        <v>7000</v>
      </c>
      <c r="E96" s="26">
        <f t="shared" si="1"/>
        <v>18</v>
      </c>
      <c r="F96" s="26"/>
      <c r="G96" s="26">
        <v>0.055</v>
      </c>
      <c r="H96" s="26">
        <v>0.256</v>
      </c>
      <c r="I96" s="26"/>
      <c r="J96" s="26">
        <f t="shared" si="2"/>
        <v>0.8337525917794864</v>
      </c>
      <c r="K96" s="26">
        <f t="shared" si="7"/>
        <v>0.025000000000000015</v>
      </c>
      <c r="L96" s="26">
        <f t="shared" si="3"/>
        <v>9</v>
      </c>
      <c r="M96" s="26">
        <f t="shared" si="4"/>
        <v>-9</v>
      </c>
      <c r="N96" s="26">
        <v>25</v>
      </c>
      <c r="O96" s="23">
        <f t="shared" si="8"/>
        <v>0.0040353625442127086</v>
      </c>
      <c r="P96" s="23"/>
      <c r="Q96" s="23">
        <f t="shared" si="9"/>
        <v>0.14674045615318942</v>
      </c>
      <c r="R96" s="23"/>
      <c r="S96" s="23">
        <f t="shared" si="10"/>
        <v>-0.3668511403829715</v>
      </c>
      <c r="T96" s="23"/>
      <c r="U96" s="23"/>
      <c r="V96" s="23">
        <v>26</v>
      </c>
      <c r="W96" s="23">
        <f t="shared" si="11"/>
        <v>0.8337525917794864</v>
      </c>
      <c r="X96" s="23">
        <f t="shared" si="6"/>
        <v>0.025000000000000015</v>
      </c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23"/>
      <c r="C97" s="23"/>
      <c r="D97" s="26">
        <f t="shared" si="0"/>
        <v>7000</v>
      </c>
      <c r="E97" s="26">
        <f t="shared" si="1"/>
        <v>18</v>
      </c>
      <c r="F97" s="26"/>
      <c r="G97" s="26">
        <v>0.055</v>
      </c>
      <c r="H97" s="26">
        <v>0.256</v>
      </c>
      <c r="I97" s="26"/>
      <c r="J97" s="26">
        <f t="shared" si="2"/>
        <v>0.9017868032686923</v>
      </c>
      <c r="K97" s="26">
        <f t="shared" si="7"/>
        <v>0.026000000000000016</v>
      </c>
      <c r="L97" s="26">
        <f t="shared" si="3"/>
        <v>9</v>
      </c>
      <c r="M97" s="26">
        <f t="shared" si="4"/>
        <v>-9</v>
      </c>
      <c r="N97" s="26">
        <v>26</v>
      </c>
      <c r="O97" s="23">
        <f t="shared" si="8"/>
        <v>0.0040353625442127086</v>
      </c>
      <c r="P97" s="23"/>
      <c r="Q97" s="23">
        <f t="shared" si="9"/>
        <v>0.14674045615318942</v>
      </c>
      <c r="R97" s="23"/>
      <c r="S97" s="23">
        <f t="shared" si="10"/>
        <v>-0.2201106842297822</v>
      </c>
      <c r="T97" s="23"/>
      <c r="U97" s="23"/>
      <c r="V97" s="23">
        <v>27</v>
      </c>
      <c r="W97" s="23">
        <f t="shared" si="11"/>
        <v>0.9017868032686923</v>
      </c>
      <c r="X97" s="23">
        <f t="shared" si="6"/>
        <v>0.026000000000000016</v>
      </c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23"/>
      <c r="C98" s="23"/>
      <c r="D98" s="26">
        <f t="shared" si="0"/>
        <v>7000</v>
      </c>
      <c r="E98" s="26">
        <f t="shared" si="1"/>
        <v>18</v>
      </c>
      <c r="F98" s="26"/>
      <c r="G98" s="26">
        <v>0.055</v>
      </c>
      <c r="H98" s="26">
        <v>0.256</v>
      </c>
      <c r="I98" s="26"/>
      <c r="J98" s="26">
        <f t="shared" si="2"/>
        <v>0.9724890230515929</v>
      </c>
      <c r="K98" s="26">
        <f t="shared" si="7"/>
        <v>0.027000000000000017</v>
      </c>
      <c r="L98" s="26">
        <f t="shared" si="3"/>
        <v>9</v>
      </c>
      <c r="M98" s="26">
        <f t="shared" si="4"/>
        <v>-9</v>
      </c>
      <c r="N98" s="26">
        <v>27</v>
      </c>
      <c r="O98" s="23">
        <f t="shared" si="8"/>
        <v>0.0040353625442127086</v>
      </c>
      <c r="P98" s="23"/>
      <c r="Q98" s="23">
        <f t="shared" si="9"/>
        <v>0.14674045615318942</v>
      </c>
      <c r="R98" s="23"/>
      <c r="S98" s="23">
        <f t="shared" si="10"/>
        <v>-0.07337022807659288</v>
      </c>
      <c r="T98" s="23"/>
      <c r="U98" s="23">
        <f>((AB55-0.055)*1000*AB62+1000*AB60)</f>
        <v>0</v>
      </c>
      <c r="V98" s="23">
        <v>28</v>
      </c>
      <c r="W98" s="23">
        <f t="shared" si="11"/>
        <v>0.9724890230515929</v>
      </c>
      <c r="X98" s="23">
        <f t="shared" si="6"/>
        <v>0.027000000000000017</v>
      </c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23"/>
      <c r="C99" s="23"/>
      <c r="D99" s="26">
        <f t="shared" si="0"/>
        <v>7000</v>
      </c>
      <c r="E99" s="26">
        <f t="shared" si="1"/>
        <v>18</v>
      </c>
      <c r="F99" s="26"/>
      <c r="G99" s="26">
        <v>0.055</v>
      </c>
      <c r="H99" s="26">
        <v>0.256</v>
      </c>
      <c r="I99" s="26"/>
      <c r="J99" s="26">
        <f t="shared" si="2"/>
        <v>1.0458592511281877</v>
      </c>
      <c r="K99" s="26">
        <f t="shared" si="7"/>
        <v>0.028000000000000018</v>
      </c>
      <c r="L99" s="26">
        <f t="shared" si="3"/>
        <v>9</v>
      </c>
      <c r="M99" s="26">
        <f t="shared" si="4"/>
        <v>-9</v>
      </c>
      <c r="N99" s="26">
        <v>28</v>
      </c>
      <c r="O99" s="23">
        <f t="shared" si="8"/>
        <v>0.0040353625442127086</v>
      </c>
      <c r="P99" s="23"/>
      <c r="Q99" s="23">
        <f t="shared" si="9"/>
        <v>0.14674045615318942</v>
      </c>
      <c r="R99" s="23"/>
      <c r="S99" s="23">
        <f t="shared" si="10"/>
        <v>0.07337022807659688</v>
      </c>
      <c r="T99" s="23"/>
      <c r="U99" s="23"/>
      <c r="V99" s="23">
        <v>29</v>
      </c>
      <c r="W99" s="23">
        <f t="shared" si="11"/>
        <v>1.0458592511281877</v>
      </c>
      <c r="X99" s="23">
        <f t="shared" si="6"/>
        <v>0.028000000000000018</v>
      </c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23"/>
      <c r="C100" s="23"/>
      <c r="D100" s="26">
        <f t="shared" si="0"/>
        <v>7000</v>
      </c>
      <c r="E100" s="26">
        <f t="shared" si="1"/>
        <v>18</v>
      </c>
      <c r="F100" s="26"/>
      <c r="G100" s="26">
        <v>0.055</v>
      </c>
      <c r="H100" s="26">
        <v>0.256</v>
      </c>
      <c r="I100" s="26"/>
      <c r="J100" s="26">
        <f t="shared" si="2"/>
        <v>1.1218974874984768</v>
      </c>
      <c r="K100" s="26">
        <f t="shared" si="7"/>
        <v>0.02900000000000002</v>
      </c>
      <c r="L100" s="26">
        <f t="shared" si="3"/>
        <v>9</v>
      </c>
      <c r="M100" s="26">
        <f t="shared" si="4"/>
        <v>-9</v>
      </c>
      <c r="N100" s="26">
        <v>29</v>
      </c>
      <c r="O100" s="23">
        <f t="shared" si="8"/>
        <v>0.0040353625442127086</v>
      </c>
      <c r="P100" s="23"/>
      <c r="Q100" s="23">
        <f t="shared" si="9"/>
        <v>0.14674045615318942</v>
      </c>
      <c r="R100" s="23"/>
      <c r="S100" s="23">
        <f t="shared" si="10"/>
        <v>0.2201106842297862</v>
      </c>
      <c r="T100" s="23"/>
      <c r="U100" s="23"/>
      <c r="V100" s="23">
        <v>30</v>
      </c>
      <c r="W100" s="23">
        <f t="shared" si="11"/>
        <v>1.1218974874984768</v>
      </c>
      <c r="X100" s="23">
        <f t="shared" si="6"/>
        <v>0.02900000000000002</v>
      </c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23"/>
      <c r="C101" s="23"/>
      <c r="D101" s="26">
        <f t="shared" si="0"/>
        <v>7000</v>
      </c>
      <c r="E101" s="26">
        <f t="shared" si="1"/>
        <v>18</v>
      </c>
      <c r="F101" s="26"/>
      <c r="G101" s="26">
        <v>0.055</v>
      </c>
      <c r="H101" s="26">
        <v>0.256</v>
      </c>
      <c r="I101" s="26"/>
      <c r="J101" s="26">
        <f t="shared" si="2"/>
        <v>1.2006037321624603</v>
      </c>
      <c r="K101" s="26">
        <f t="shared" si="7"/>
        <v>0.03000000000000002</v>
      </c>
      <c r="L101" s="26">
        <f t="shared" si="3"/>
        <v>9</v>
      </c>
      <c r="M101" s="26">
        <f t="shared" si="4"/>
        <v>-9</v>
      </c>
      <c r="N101" s="26">
        <v>30</v>
      </c>
      <c r="O101" s="23">
        <f t="shared" si="8"/>
        <v>0.0040353625442127086</v>
      </c>
      <c r="P101" s="23"/>
      <c r="Q101" s="23">
        <f t="shared" si="9"/>
        <v>0.14674045615318942</v>
      </c>
      <c r="R101" s="23"/>
      <c r="S101" s="23">
        <f t="shared" si="10"/>
        <v>0.36685114038297595</v>
      </c>
      <c r="T101" s="23"/>
      <c r="U101" s="23"/>
      <c r="V101" s="23">
        <v>31</v>
      </c>
      <c r="W101" s="23">
        <f t="shared" si="11"/>
        <v>1.2006037321624603</v>
      </c>
      <c r="X101" s="23">
        <f t="shared" si="6"/>
        <v>0.03000000000000002</v>
      </c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23"/>
      <c r="C102" s="23"/>
      <c r="D102" s="26">
        <f t="shared" si="0"/>
        <v>7000</v>
      </c>
      <c r="E102" s="26">
        <f t="shared" si="1"/>
        <v>18</v>
      </c>
      <c r="F102" s="26"/>
      <c r="G102" s="26">
        <v>0.055</v>
      </c>
      <c r="H102" s="26">
        <v>0.256</v>
      </c>
      <c r="I102" s="26"/>
      <c r="J102" s="26">
        <f t="shared" si="2"/>
        <v>1.281977985120138</v>
      </c>
      <c r="K102" s="26">
        <f t="shared" si="7"/>
        <v>0.03100000000000002</v>
      </c>
      <c r="L102" s="26">
        <f t="shared" si="3"/>
        <v>9</v>
      </c>
      <c r="M102" s="26">
        <f t="shared" si="4"/>
        <v>-9</v>
      </c>
      <c r="N102" s="26">
        <v>31</v>
      </c>
      <c r="O102" s="23">
        <f t="shared" si="8"/>
        <v>0.0040353625442127086</v>
      </c>
      <c r="P102" s="23"/>
      <c r="Q102" s="23">
        <f t="shared" si="9"/>
        <v>0.14674045615318942</v>
      </c>
      <c r="R102" s="23"/>
      <c r="S102" s="23">
        <f t="shared" si="10"/>
        <v>0.5135915965361657</v>
      </c>
      <c r="T102" s="23"/>
      <c r="U102" s="23"/>
      <c r="V102" s="23">
        <v>32</v>
      </c>
      <c r="W102" s="23">
        <f t="shared" si="11"/>
        <v>1.281977985120138</v>
      </c>
      <c r="X102" s="23">
        <f t="shared" si="6"/>
        <v>0.03100000000000002</v>
      </c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23"/>
      <c r="C103" s="23"/>
      <c r="D103" s="26">
        <f t="shared" si="0"/>
        <v>7000</v>
      </c>
      <c r="E103" s="26">
        <f t="shared" si="1"/>
        <v>18</v>
      </c>
      <c r="F103" s="26"/>
      <c r="G103" s="26">
        <v>0.055</v>
      </c>
      <c r="H103" s="26">
        <v>0.256</v>
      </c>
      <c r="I103" s="26"/>
      <c r="J103" s="26">
        <f t="shared" si="2"/>
        <v>1.3660202463715108</v>
      </c>
      <c r="K103" s="26">
        <f t="shared" si="7"/>
        <v>0.03200000000000002</v>
      </c>
      <c r="L103" s="26">
        <f t="shared" si="3"/>
        <v>9</v>
      </c>
      <c r="M103" s="26">
        <f t="shared" si="4"/>
        <v>-9</v>
      </c>
      <c r="N103" s="26">
        <v>32</v>
      </c>
      <c r="O103" s="23">
        <f t="shared" si="8"/>
        <v>0.0040353625442127086</v>
      </c>
      <c r="P103" s="23"/>
      <c r="Q103" s="23">
        <f t="shared" si="9"/>
        <v>0.14674045615318942</v>
      </c>
      <c r="R103" s="23"/>
      <c r="S103" s="23">
        <f t="shared" si="10"/>
        <v>0.660332052689355</v>
      </c>
      <c r="T103" s="23"/>
      <c r="U103" s="23"/>
      <c r="V103" s="23">
        <v>33</v>
      </c>
      <c r="W103" s="23">
        <f t="shared" si="11"/>
        <v>1.3660202463715108</v>
      </c>
      <c r="X103" s="23">
        <f t="shared" si="6"/>
        <v>0.03200000000000002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23"/>
      <c r="C104" s="23"/>
      <c r="D104" s="26">
        <f t="shared" si="0"/>
        <v>7000</v>
      </c>
      <c r="E104" s="26">
        <f t="shared" si="1"/>
        <v>18</v>
      </c>
      <c r="F104" s="26"/>
      <c r="G104" s="26">
        <v>0.055</v>
      </c>
      <c r="H104" s="26">
        <v>0.256</v>
      </c>
      <c r="I104" s="26"/>
      <c r="J104" s="26">
        <f t="shared" si="2"/>
        <v>1.452730515916577</v>
      </c>
      <c r="K104" s="26">
        <f t="shared" si="7"/>
        <v>0.03300000000000002</v>
      </c>
      <c r="L104" s="26">
        <f t="shared" si="3"/>
        <v>9</v>
      </c>
      <c r="M104" s="26">
        <f t="shared" si="4"/>
        <v>-9</v>
      </c>
      <c r="N104" s="26">
        <v>33</v>
      </c>
      <c r="O104" s="23">
        <f t="shared" si="8"/>
        <v>0.0040353625442127086</v>
      </c>
      <c r="P104" s="23"/>
      <c r="Q104" s="23">
        <f t="shared" si="9"/>
        <v>0.14674045615318942</v>
      </c>
      <c r="R104" s="23"/>
      <c r="S104" s="23">
        <f t="shared" si="10"/>
        <v>0.8070725088425448</v>
      </c>
      <c r="T104" s="23"/>
      <c r="U104" s="23"/>
      <c r="V104" s="23">
        <v>34</v>
      </c>
      <c r="W104" s="23">
        <f t="shared" si="11"/>
        <v>1.452730515916577</v>
      </c>
      <c r="X104" s="23">
        <f t="shared" si="6"/>
        <v>0.03300000000000002</v>
      </c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23"/>
      <c r="C105" s="23"/>
      <c r="D105" s="26">
        <f t="shared" si="0"/>
        <v>7000</v>
      </c>
      <c r="E105" s="26">
        <f t="shared" si="1"/>
        <v>18</v>
      </c>
      <c r="F105" s="26"/>
      <c r="G105" s="26">
        <v>0.055</v>
      </c>
      <c r="H105" s="26">
        <v>0.256</v>
      </c>
      <c r="I105" s="26"/>
      <c r="J105" s="26">
        <f t="shared" si="2"/>
        <v>1.542108793755338</v>
      </c>
      <c r="K105" s="26">
        <f t="shared" si="7"/>
        <v>0.03400000000000002</v>
      </c>
      <c r="L105" s="26">
        <f t="shared" si="3"/>
        <v>9</v>
      </c>
      <c r="M105" s="26">
        <f t="shared" si="4"/>
        <v>-9</v>
      </c>
      <c r="N105" s="26">
        <v>34</v>
      </c>
      <c r="O105" s="23">
        <f t="shared" si="8"/>
        <v>0.0040353625442127086</v>
      </c>
      <c r="P105" s="23"/>
      <c r="Q105" s="23">
        <f t="shared" si="9"/>
        <v>0.14674045615318942</v>
      </c>
      <c r="R105" s="23"/>
      <c r="S105" s="23">
        <f t="shared" si="10"/>
        <v>0.9538129649957341</v>
      </c>
      <c r="T105" s="23"/>
      <c r="U105" s="23"/>
      <c r="V105" s="23">
        <v>35</v>
      </c>
      <c r="W105" s="23">
        <f t="shared" si="11"/>
        <v>1.542108793755338</v>
      </c>
      <c r="X105" s="23">
        <f t="shared" si="6"/>
        <v>0.03400000000000002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23"/>
      <c r="C106" s="23"/>
      <c r="D106" s="26">
        <f t="shared" si="0"/>
        <v>7000</v>
      </c>
      <c r="E106" s="26">
        <f t="shared" si="1"/>
        <v>18</v>
      </c>
      <c r="F106" s="26"/>
      <c r="G106" s="26">
        <v>0.055</v>
      </c>
      <c r="H106" s="26">
        <v>0.256</v>
      </c>
      <c r="I106" s="26"/>
      <c r="J106" s="26">
        <f t="shared" si="2"/>
        <v>1.6341550798877933</v>
      </c>
      <c r="K106" s="26">
        <f t="shared" si="7"/>
        <v>0.035000000000000024</v>
      </c>
      <c r="L106" s="26">
        <f t="shared" si="3"/>
        <v>9</v>
      </c>
      <c r="M106" s="26">
        <f t="shared" si="4"/>
        <v>-9</v>
      </c>
      <c r="N106" s="26">
        <v>35</v>
      </c>
      <c r="O106" s="23">
        <f t="shared" si="8"/>
        <v>0.0040353625442127086</v>
      </c>
      <c r="P106" s="23"/>
      <c r="Q106" s="23">
        <f t="shared" si="9"/>
        <v>0.14674045615318942</v>
      </c>
      <c r="R106" s="23"/>
      <c r="S106" s="23">
        <f t="shared" si="10"/>
        <v>1.1005534211489238</v>
      </c>
      <c r="T106" s="23"/>
      <c r="U106" s="23"/>
      <c r="V106" s="23">
        <v>36</v>
      </c>
      <c r="W106" s="23">
        <f t="shared" si="11"/>
        <v>1.6341550798877933</v>
      </c>
      <c r="X106" s="23">
        <f t="shared" si="6"/>
        <v>0.035000000000000024</v>
      </c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23"/>
      <c r="C107" s="23"/>
      <c r="D107" s="26">
        <f t="shared" si="0"/>
        <v>7000</v>
      </c>
      <c r="E107" s="26">
        <f t="shared" si="1"/>
        <v>18</v>
      </c>
      <c r="F107" s="26"/>
      <c r="G107" s="26">
        <v>0.055</v>
      </c>
      <c r="H107" s="26">
        <v>0.256</v>
      </c>
      <c r="I107" s="26"/>
      <c r="J107" s="26">
        <f t="shared" si="2"/>
        <v>1.728869374313943</v>
      </c>
      <c r="K107" s="26">
        <f t="shared" si="7"/>
        <v>0.036000000000000025</v>
      </c>
      <c r="L107" s="26">
        <f t="shared" si="3"/>
        <v>9</v>
      </c>
      <c r="M107" s="26">
        <f t="shared" si="4"/>
        <v>-9</v>
      </c>
      <c r="N107" s="26">
        <v>36</v>
      </c>
      <c r="O107" s="23">
        <f t="shared" si="8"/>
        <v>0.0040353625442127086</v>
      </c>
      <c r="P107" s="23"/>
      <c r="Q107" s="23">
        <f t="shared" si="9"/>
        <v>0.14674045615318942</v>
      </c>
      <c r="R107" s="23"/>
      <c r="S107" s="23">
        <f t="shared" si="10"/>
        <v>1.2472938773021132</v>
      </c>
      <c r="T107" s="23"/>
      <c r="U107" s="23"/>
      <c r="V107" s="23">
        <v>37</v>
      </c>
      <c r="W107" s="23">
        <f t="shared" si="11"/>
        <v>1.728869374313943</v>
      </c>
      <c r="X107" s="23">
        <f t="shared" si="6"/>
        <v>0.036000000000000025</v>
      </c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23"/>
      <c r="C108" s="23"/>
      <c r="D108" s="26">
        <f t="shared" si="0"/>
        <v>7000</v>
      </c>
      <c r="E108" s="26">
        <f t="shared" si="1"/>
        <v>18</v>
      </c>
      <c r="F108" s="26"/>
      <c r="G108" s="26">
        <v>0.055</v>
      </c>
      <c r="H108" s="26">
        <v>0.256</v>
      </c>
      <c r="I108" s="26"/>
      <c r="J108" s="26">
        <f t="shared" si="2"/>
        <v>1.826251677033787</v>
      </c>
      <c r="K108" s="26">
        <f t="shared" si="7"/>
        <v>0.037000000000000026</v>
      </c>
      <c r="L108" s="26">
        <f t="shared" si="3"/>
        <v>9</v>
      </c>
      <c r="M108" s="26">
        <f t="shared" si="4"/>
        <v>-9</v>
      </c>
      <c r="N108" s="26">
        <v>37</v>
      </c>
      <c r="O108" s="23">
        <f t="shared" si="8"/>
        <v>0.0040353625442127086</v>
      </c>
      <c r="P108" s="23"/>
      <c r="Q108" s="23">
        <f t="shared" si="9"/>
        <v>0.14674045615318942</v>
      </c>
      <c r="R108" s="23"/>
      <c r="S108" s="23">
        <f t="shared" si="10"/>
        <v>1.394034333455303</v>
      </c>
      <c r="T108" s="23"/>
      <c r="U108" s="23"/>
      <c r="V108" s="23">
        <v>38</v>
      </c>
      <c r="W108" s="23">
        <f t="shared" si="11"/>
        <v>1.826251677033787</v>
      </c>
      <c r="X108" s="23">
        <f t="shared" si="6"/>
        <v>0.037000000000000026</v>
      </c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23"/>
      <c r="C109" s="23"/>
      <c r="D109" s="26">
        <f t="shared" si="0"/>
        <v>7000</v>
      </c>
      <c r="E109" s="26">
        <f t="shared" si="1"/>
        <v>18</v>
      </c>
      <c r="F109" s="26"/>
      <c r="G109" s="26">
        <v>0.055</v>
      </c>
      <c r="H109" s="26">
        <v>0.256</v>
      </c>
      <c r="I109" s="26"/>
      <c r="J109" s="26">
        <f t="shared" si="2"/>
        <v>1.9263019880473258</v>
      </c>
      <c r="K109" s="26">
        <f t="shared" si="7"/>
        <v>0.03800000000000003</v>
      </c>
      <c r="L109" s="26">
        <f t="shared" si="3"/>
        <v>9</v>
      </c>
      <c r="M109" s="26">
        <f t="shared" si="4"/>
        <v>-9</v>
      </c>
      <c r="N109" s="26">
        <v>38</v>
      </c>
      <c r="O109" s="23">
        <f t="shared" si="8"/>
        <v>0.0040353625442127086</v>
      </c>
      <c r="P109" s="23"/>
      <c r="Q109" s="23">
        <f t="shared" si="9"/>
        <v>0.14674045615318942</v>
      </c>
      <c r="R109" s="23"/>
      <c r="S109" s="23">
        <f t="shared" si="10"/>
        <v>1.5407747896084922</v>
      </c>
      <c r="T109" s="23"/>
      <c r="U109" s="23"/>
      <c r="V109" s="23">
        <v>39</v>
      </c>
      <c r="W109" s="23">
        <f t="shared" si="11"/>
        <v>1.9263019880473258</v>
      </c>
      <c r="X109" s="23">
        <f t="shared" si="6"/>
        <v>0.03800000000000003</v>
      </c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23"/>
      <c r="C110" s="23"/>
      <c r="D110" s="26">
        <f t="shared" si="0"/>
        <v>7000</v>
      </c>
      <c r="E110" s="26">
        <f t="shared" si="1"/>
        <v>18</v>
      </c>
      <c r="F110" s="26"/>
      <c r="G110" s="26">
        <v>0.055</v>
      </c>
      <c r="H110" s="26">
        <v>0.256</v>
      </c>
      <c r="I110" s="26"/>
      <c r="J110" s="26">
        <f t="shared" si="2"/>
        <v>2.0290203073545583</v>
      </c>
      <c r="K110" s="26">
        <f t="shared" si="7"/>
        <v>0.03900000000000003</v>
      </c>
      <c r="L110" s="26">
        <f t="shared" si="3"/>
        <v>9</v>
      </c>
      <c r="M110" s="26">
        <f t="shared" si="4"/>
        <v>-9</v>
      </c>
      <c r="N110" s="26">
        <v>39</v>
      </c>
      <c r="O110" s="23">
        <f t="shared" si="8"/>
        <v>0.0040353625442127086</v>
      </c>
      <c r="P110" s="23"/>
      <c r="Q110" s="23">
        <f t="shared" si="9"/>
        <v>0.14674045615318942</v>
      </c>
      <c r="R110" s="23"/>
      <c r="S110" s="23">
        <f t="shared" si="10"/>
        <v>1.687515245761682</v>
      </c>
      <c r="T110" s="23"/>
      <c r="U110" s="23"/>
      <c r="V110" s="23">
        <v>40</v>
      </c>
      <c r="W110" s="23">
        <f t="shared" si="11"/>
        <v>2.0290203073545583</v>
      </c>
      <c r="X110" s="23">
        <f t="shared" si="6"/>
        <v>0.03900000000000003</v>
      </c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23"/>
      <c r="C111" s="23"/>
      <c r="D111" s="26">
        <f t="shared" si="0"/>
        <v>7000</v>
      </c>
      <c r="E111" s="26">
        <f t="shared" si="1"/>
        <v>18</v>
      </c>
      <c r="F111" s="26"/>
      <c r="G111" s="26">
        <v>0.055</v>
      </c>
      <c r="H111" s="26">
        <v>0.256</v>
      </c>
      <c r="I111" s="26"/>
      <c r="J111" s="26">
        <f t="shared" si="2"/>
        <v>2.1344066349554853</v>
      </c>
      <c r="K111" s="26">
        <f t="shared" si="7"/>
        <v>0.04000000000000003</v>
      </c>
      <c r="L111" s="26">
        <f t="shared" si="3"/>
        <v>9</v>
      </c>
      <c r="M111" s="26">
        <f t="shared" si="4"/>
        <v>-9</v>
      </c>
      <c r="N111" s="26">
        <v>40</v>
      </c>
      <c r="O111" s="23">
        <f t="shared" si="8"/>
        <v>0.0040353625442127086</v>
      </c>
      <c r="P111" s="23"/>
      <c r="Q111" s="23">
        <f t="shared" si="9"/>
        <v>0.14674045615318942</v>
      </c>
      <c r="R111" s="23"/>
      <c r="S111" s="23">
        <f t="shared" si="10"/>
        <v>1.8342557019148718</v>
      </c>
      <c r="T111" s="23"/>
      <c r="U111" s="23"/>
      <c r="V111" s="23">
        <v>41</v>
      </c>
      <c r="W111" s="23">
        <f t="shared" si="11"/>
        <v>2.1344066349554853</v>
      </c>
      <c r="X111" s="23">
        <f t="shared" si="6"/>
        <v>0.04000000000000003</v>
      </c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23"/>
      <c r="C112" s="23"/>
      <c r="D112" s="26">
        <f t="shared" si="0"/>
        <v>7000</v>
      </c>
      <c r="E112" s="26">
        <f t="shared" si="1"/>
        <v>18</v>
      </c>
      <c r="F112" s="26"/>
      <c r="G112" s="26">
        <v>0.055</v>
      </c>
      <c r="H112" s="26">
        <v>0.256</v>
      </c>
      <c r="I112" s="26"/>
      <c r="J112" s="26">
        <f t="shared" si="2"/>
        <v>2.242460970850107</v>
      </c>
      <c r="K112" s="26">
        <f t="shared" si="7"/>
        <v>0.04100000000000003</v>
      </c>
      <c r="L112" s="26">
        <f t="shared" si="3"/>
        <v>9</v>
      </c>
      <c r="M112" s="26">
        <f t="shared" si="4"/>
        <v>-9</v>
      </c>
      <c r="N112" s="26">
        <v>41</v>
      </c>
      <c r="O112" s="23">
        <f t="shared" si="8"/>
        <v>0.0040353625442127086</v>
      </c>
      <c r="P112" s="23"/>
      <c r="Q112" s="23">
        <f t="shared" si="9"/>
        <v>0.14674045615318942</v>
      </c>
      <c r="R112" s="23"/>
      <c r="S112" s="23">
        <f t="shared" si="10"/>
        <v>1.980996158068061</v>
      </c>
      <c r="T112" s="23"/>
      <c r="U112" s="23"/>
      <c r="V112" s="23">
        <v>42</v>
      </c>
      <c r="W112" s="23">
        <f t="shared" si="11"/>
        <v>2.242460970850107</v>
      </c>
      <c r="X112" s="23">
        <f t="shared" si="6"/>
        <v>0.04100000000000003</v>
      </c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23"/>
      <c r="C113" s="23"/>
      <c r="D113" s="26">
        <f t="shared" si="0"/>
        <v>7000</v>
      </c>
      <c r="E113" s="26">
        <f t="shared" si="1"/>
        <v>18</v>
      </c>
      <c r="F113" s="26"/>
      <c r="G113" s="26">
        <v>0.055</v>
      </c>
      <c r="H113" s="26">
        <v>0.256</v>
      </c>
      <c r="I113" s="26"/>
      <c r="J113" s="26">
        <f t="shared" si="2"/>
        <v>2.3531833150384225</v>
      </c>
      <c r="K113" s="26">
        <f t="shared" si="7"/>
        <v>0.04200000000000003</v>
      </c>
      <c r="L113" s="26">
        <f t="shared" si="3"/>
        <v>9</v>
      </c>
      <c r="M113" s="26">
        <f t="shared" si="4"/>
        <v>-9</v>
      </c>
      <c r="N113" s="26">
        <v>42</v>
      </c>
      <c r="O113" s="23">
        <f t="shared" si="8"/>
        <v>0.0040353625442127086</v>
      </c>
      <c r="P113" s="23"/>
      <c r="Q113" s="23">
        <f t="shared" si="9"/>
        <v>0.14674045615318942</v>
      </c>
      <c r="R113" s="23"/>
      <c r="S113" s="23">
        <f t="shared" si="10"/>
        <v>2.1277366142212504</v>
      </c>
      <c r="T113" s="23"/>
      <c r="U113" s="23"/>
      <c r="V113" s="23">
        <v>43</v>
      </c>
      <c r="W113" s="23">
        <f t="shared" si="11"/>
        <v>2.3531833150384225</v>
      </c>
      <c r="X113" s="23">
        <f t="shared" si="6"/>
        <v>0.04200000000000003</v>
      </c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23"/>
      <c r="C114" s="23"/>
      <c r="D114" s="26">
        <f t="shared" si="0"/>
        <v>7000</v>
      </c>
      <c r="E114" s="26">
        <f t="shared" si="1"/>
        <v>18</v>
      </c>
      <c r="F114" s="26"/>
      <c r="G114" s="26">
        <v>0.055</v>
      </c>
      <c r="H114" s="26">
        <v>0.256</v>
      </c>
      <c r="I114" s="26"/>
      <c r="J114" s="26">
        <f t="shared" si="2"/>
        <v>2.466573667520433</v>
      </c>
      <c r="K114" s="26">
        <f t="shared" si="7"/>
        <v>0.04300000000000003</v>
      </c>
      <c r="L114" s="26">
        <f t="shared" si="3"/>
        <v>9</v>
      </c>
      <c r="M114" s="26">
        <f t="shared" si="4"/>
        <v>-9</v>
      </c>
      <c r="N114" s="26">
        <v>43</v>
      </c>
      <c r="O114" s="23">
        <f t="shared" si="8"/>
        <v>0.0040353625442127086</v>
      </c>
      <c r="P114" s="23"/>
      <c r="Q114" s="23">
        <f t="shared" si="9"/>
        <v>0.14674045615318942</v>
      </c>
      <c r="R114" s="23"/>
      <c r="S114" s="23">
        <f t="shared" si="10"/>
        <v>2.27447707037444</v>
      </c>
      <c r="T114" s="23"/>
      <c r="U114" s="23"/>
      <c r="V114" s="23">
        <v>44</v>
      </c>
      <c r="W114" s="23">
        <f t="shared" si="11"/>
        <v>2.466573667520433</v>
      </c>
      <c r="X114" s="23">
        <f t="shared" si="6"/>
        <v>0.04300000000000003</v>
      </c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23"/>
      <c r="C115" s="23"/>
      <c r="D115" s="26">
        <f t="shared" si="0"/>
        <v>7000</v>
      </c>
      <c r="E115" s="26">
        <f t="shared" si="1"/>
        <v>18</v>
      </c>
      <c r="F115" s="26"/>
      <c r="G115" s="26">
        <v>0.055</v>
      </c>
      <c r="H115" s="26">
        <v>0.256</v>
      </c>
      <c r="I115" s="26"/>
      <c r="J115" s="26">
        <f t="shared" si="2"/>
        <v>2.5826320282961377</v>
      </c>
      <c r="K115" s="26">
        <f t="shared" si="7"/>
        <v>0.04400000000000003</v>
      </c>
      <c r="L115" s="26">
        <f t="shared" si="3"/>
        <v>9</v>
      </c>
      <c r="M115" s="26">
        <f t="shared" si="4"/>
        <v>-9</v>
      </c>
      <c r="N115" s="26">
        <v>44</v>
      </c>
      <c r="O115" s="23">
        <f t="shared" si="8"/>
        <v>0.0040353625442127086</v>
      </c>
      <c r="P115" s="23"/>
      <c r="Q115" s="23">
        <f t="shared" si="9"/>
        <v>0.14674045615318942</v>
      </c>
      <c r="R115" s="23"/>
      <c r="S115" s="23">
        <f t="shared" si="10"/>
        <v>2.42121752652763</v>
      </c>
      <c r="T115" s="23"/>
      <c r="U115" s="23"/>
      <c r="V115" s="23">
        <v>45</v>
      </c>
      <c r="W115" s="23">
        <f t="shared" si="11"/>
        <v>2.5826320282961377</v>
      </c>
      <c r="X115" s="23">
        <f t="shared" si="6"/>
        <v>0.04400000000000003</v>
      </c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23"/>
      <c r="C116" s="23"/>
      <c r="D116" s="26">
        <f t="shared" si="0"/>
        <v>7000</v>
      </c>
      <c r="E116" s="26">
        <f t="shared" si="1"/>
        <v>18</v>
      </c>
      <c r="F116" s="26"/>
      <c r="G116" s="26">
        <v>0.055</v>
      </c>
      <c r="H116" s="26">
        <v>0.256</v>
      </c>
      <c r="I116" s="26"/>
      <c r="J116" s="26">
        <f t="shared" si="2"/>
        <v>2.7013583973655364</v>
      </c>
      <c r="K116" s="26">
        <f t="shared" si="7"/>
        <v>0.04500000000000003</v>
      </c>
      <c r="L116" s="26">
        <f t="shared" si="3"/>
        <v>9</v>
      </c>
      <c r="M116" s="26">
        <f t="shared" si="4"/>
        <v>-9</v>
      </c>
      <c r="N116" s="26">
        <v>45</v>
      </c>
      <c r="O116" s="23">
        <f t="shared" si="8"/>
        <v>0.0040353625442127086</v>
      </c>
      <c r="P116" s="23"/>
      <c r="Q116" s="23">
        <f t="shared" si="9"/>
        <v>0.14674045615318942</v>
      </c>
      <c r="R116" s="23"/>
      <c r="S116" s="23">
        <f t="shared" si="10"/>
        <v>2.567957982680819</v>
      </c>
      <c r="T116" s="23"/>
      <c r="U116" s="23"/>
      <c r="V116" s="23">
        <v>46</v>
      </c>
      <c r="W116" s="23">
        <f t="shared" si="11"/>
        <v>2.7013583973655364</v>
      </c>
      <c r="X116" s="23">
        <f t="shared" si="6"/>
        <v>0.04500000000000003</v>
      </c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23"/>
      <c r="C117" s="23"/>
      <c r="D117" s="26">
        <f t="shared" si="0"/>
        <v>7000</v>
      </c>
      <c r="E117" s="26">
        <f t="shared" si="1"/>
        <v>18</v>
      </c>
      <c r="F117" s="26"/>
      <c r="G117" s="26">
        <v>0.055</v>
      </c>
      <c r="H117" s="26">
        <v>0.256</v>
      </c>
      <c r="I117" s="26"/>
      <c r="J117" s="26">
        <f t="shared" si="2"/>
        <v>2.8227527747286296</v>
      </c>
      <c r="K117" s="26">
        <f t="shared" si="7"/>
        <v>0.046000000000000034</v>
      </c>
      <c r="L117" s="26">
        <f t="shared" si="3"/>
        <v>9</v>
      </c>
      <c r="M117" s="26">
        <f t="shared" si="4"/>
        <v>-9</v>
      </c>
      <c r="N117" s="26">
        <v>46</v>
      </c>
      <c r="O117" s="23">
        <f t="shared" si="8"/>
        <v>0.0040353625442127086</v>
      </c>
      <c r="P117" s="23"/>
      <c r="Q117" s="23">
        <f t="shared" si="9"/>
        <v>0.14674045615318942</v>
      </c>
      <c r="R117" s="23"/>
      <c r="S117" s="23">
        <f t="shared" si="10"/>
        <v>2.714698438834009</v>
      </c>
      <c r="T117" s="23"/>
      <c r="U117" s="23"/>
      <c r="V117" s="23">
        <v>47</v>
      </c>
      <c r="W117" s="23">
        <f t="shared" si="11"/>
        <v>2.8227527747286296</v>
      </c>
      <c r="X117" s="23">
        <f t="shared" si="6"/>
        <v>0.046000000000000034</v>
      </c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23"/>
      <c r="C118" s="23"/>
      <c r="D118" s="26">
        <f t="shared" si="0"/>
        <v>7000</v>
      </c>
      <c r="E118" s="26">
        <f t="shared" si="1"/>
        <v>18</v>
      </c>
      <c r="F118" s="26"/>
      <c r="G118" s="26">
        <v>0.055</v>
      </c>
      <c r="H118" s="26">
        <v>0.256</v>
      </c>
      <c r="I118" s="26"/>
      <c r="J118" s="26">
        <f t="shared" si="2"/>
        <v>2.946815160385417</v>
      </c>
      <c r="K118" s="26">
        <f t="shared" si="7"/>
        <v>0.047000000000000035</v>
      </c>
      <c r="L118" s="26">
        <f t="shared" si="3"/>
        <v>9</v>
      </c>
      <c r="M118" s="26">
        <f t="shared" si="4"/>
        <v>-9</v>
      </c>
      <c r="N118" s="26">
        <v>47</v>
      </c>
      <c r="O118" s="23">
        <f t="shared" si="8"/>
        <v>0.0040353625442127086</v>
      </c>
      <c r="P118" s="23"/>
      <c r="Q118" s="23">
        <f t="shared" si="9"/>
        <v>0.14674045615318942</v>
      </c>
      <c r="R118" s="23"/>
      <c r="S118" s="23">
        <f t="shared" si="10"/>
        <v>2.8614388949871987</v>
      </c>
      <c r="T118" s="23"/>
      <c r="U118" s="23"/>
      <c r="V118" s="23">
        <v>48</v>
      </c>
      <c r="W118" s="23">
        <f t="shared" si="11"/>
        <v>2.946815160385417</v>
      </c>
      <c r="X118" s="23">
        <f t="shared" si="6"/>
        <v>0.047000000000000035</v>
      </c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23"/>
      <c r="C119" s="23"/>
      <c r="D119" s="26">
        <f t="shared" si="0"/>
        <v>7000</v>
      </c>
      <c r="E119" s="26">
        <f t="shared" si="1"/>
        <v>18</v>
      </c>
      <c r="F119" s="26"/>
      <c r="G119" s="26">
        <v>0.055</v>
      </c>
      <c r="H119" s="26">
        <v>0.256</v>
      </c>
      <c r="I119" s="26"/>
      <c r="J119" s="26">
        <f t="shared" si="2"/>
        <v>3.073545554335899</v>
      </c>
      <c r="K119" s="26">
        <f t="shared" si="7"/>
        <v>0.048000000000000036</v>
      </c>
      <c r="L119" s="26">
        <f t="shared" si="3"/>
        <v>9</v>
      </c>
      <c r="M119" s="26">
        <f t="shared" si="4"/>
        <v>-9</v>
      </c>
      <c r="N119" s="26">
        <v>48</v>
      </c>
      <c r="O119" s="23">
        <f t="shared" si="8"/>
        <v>0.0040353625442127086</v>
      </c>
      <c r="P119" s="23"/>
      <c r="Q119" s="23">
        <f t="shared" si="9"/>
        <v>0.14674045615318942</v>
      </c>
      <c r="R119" s="23"/>
      <c r="S119" s="23">
        <f t="shared" si="10"/>
        <v>3.008179351140388</v>
      </c>
      <c r="T119" s="23"/>
      <c r="U119" s="23"/>
      <c r="V119" s="23">
        <v>49</v>
      </c>
      <c r="W119" s="23">
        <f t="shared" si="11"/>
        <v>3.073545554335899</v>
      </c>
      <c r="X119" s="23">
        <f t="shared" si="6"/>
        <v>0.048000000000000036</v>
      </c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23"/>
      <c r="C120" s="23"/>
      <c r="D120" s="26">
        <f t="shared" si="0"/>
        <v>7000</v>
      </c>
      <c r="E120" s="26">
        <f t="shared" si="1"/>
        <v>18</v>
      </c>
      <c r="F120" s="26"/>
      <c r="G120" s="26">
        <v>0.055</v>
      </c>
      <c r="H120" s="26">
        <v>0.256</v>
      </c>
      <c r="I120" s="26"/>
      <c r="J120" s="26">
        <f t="shared" si="2"/>
        <v>3.202943956580075</v>
      </c>
      <c r="K120" s="26">
        <f t="shared" si="7"/>
        <v>0.04900000000000004</v>
      </c>
      <c r="L120" s="26">
        <f t="shared" si="3"/>
        <v>9</v>
      </c>
      <c r="M120" s="26">
        <f t="shared" si="4"/>
        <v>-9</v>
      </c>
      <c r="N120" s="26">
        <v>49</v>
      </c>
      <c r="O120" s="23">
        <f t="shared" si="8"/>
        <v>0.0040353625442127086</v>
      </c>
      <c r="P120" s="23"/>
      <c r="Q120" s="23">
        <f t="shared" si="9"/>
        <v>0.14674045615318942</v>
      </c>
      <c r="R120" s="23"/>
      <c r="S120" s="23">
        <f t="shared" si="10"/>
        <v>3.1549198072935773</v>
      </c>
      <c r="T120" s="23"/>
      <c r="U120" s="23"/>
      <c r="V120" s="23">
        <v>50</v>
      </c>
      <c r="W120" s="23">
        <f t="shared" si="11"/>
        <v>3.202943956580075</v>
      </c>
      <c r="X120" s="23">
        <f t="shared" si="6"/>
        <v>0.04900000000000004</v>
      </c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23"/>
      <c r="C121" s="23"/>
      <c r="D121" s="26">
        <f t="shared" si="0"/>
        <v>7000</v>
      </c>
      <c r="E121" s="26">
        <f t="shared" si="1"/>
        <v>18</v>
      </c>
      <c r="F121" s="26"/>
      <c r="G121" s="26">
        <v>0.055</v>
      </c>
      <c r="H121" s="26">
        <v>0.256</v>
      </c>
      <c r="I121" s="26"/>
      <c r="J121" s="26">
        <f t="shared" si="2"/>
        <v>3.3350103671179463</v>
      </c>
      <c r="K121" s="26">
        <f t="shared" si="7"/>
        <v>0.05000000000000004</v>
      </c>
      <c r="L121" s="26">
        <f t="shared" si="3"/>
        <v>9</v>
      </c>
      <c r="M121" s="26">
        <f t="shared" si="4"/>
        <v>-9</v>
      </c>
      <c r="N121" s="26">
        <v>50</v>
      </c>
      <c r="O121" s="23">
        <f t="shared" si="8"/>
        <v>0.0040353625442127086</v>
      </c>
      <c r="P121" s="23"/>
      <c r="Q121" s="23">
        <f t="shared" si="9"/>
        <v>0.14674045615318942</v>
      </c>
      <c r="R121" s="23"/>
      <c r="S121" s="23">
        <f t="shared" si="10"/>
        <v>3.301660263446767</v>
      </c>
      <c r="T121" s="23"/>
      <c r="U121" s="23"/>
      <c r="V121" s="23">
        <v>51</v>
      </c>
      <c r="W121" s="23">
        <f t="shared" si="11"/>
        <v>3.3350103671179463</v>
      </c>
      <c r="X121" s="23">
        <f t="shared" si="6"/>
        <v>0.05000000000000004</v>
      </c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23"/>
      <c r="C122" s="23"/>
      <c r="D122" s="26">
        <f t="shared" si="0"/>
        <v>7000</v>
      </c>
      <c r="E122" s="26">
        <f t="shared" si="1"/>
        <v>18</v>
      </c>
      <c r="F122" s="26"/>
      <c r="G122" s="26">
        <v>0.055</v>
      </c>
      <c r="H122" s="26">
        <v>0.256</v>
      </c>
      <c r="I122" s="26"/>
      <c r="J122" s="26">
        <f t="shared" si="2"/>
        <v>3.469744785949511</v>
      </c>
      <c r="K122" s="26">
        <f t="shared" si="7"/>
        <v>0.05100000000000004</v>
      </c>
      <c r="L122" s="26">
        <f t="shared" si="3"/>
        <v>9</v>
      </c>
      <c r="M122" s="26">
        <f t="shared" si="4"/>
        <v>-9</v>
      </c>
      <c r="N122" s="26">
        <v>51</v>
      </c>
      <c r="O122" s="23">
        <f t="shared" si="8"/>
        <v>0.0040353625442127086</v>
      </c>
      <c r="P122" s="23"/>
      <c r="Q122" s="23">
        <f t="shared" si="9"/>
        <v>0.14674045615318942</v>
      </c>
      <c r="R122" s="23"/>
      <c r="S122" s="23">
        <f t="shared" si="10"/>
        <v>3.448400719599957</v>
      </c>
      <c r="T122" s="23"/>
      <c r="U122" s="23"/>
      <c r="V122" s="23">
        <v>52</v>
      </c>
      <c r="W122" s="23">
        <f t="shared" si="11"/>
        <v>3.469744785949511</v>
      </c>
      <c r="X122" s="23">
        <f t="shared" si="6"/>
        <v>0.05100000000000004</v>
      </c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23"/>
      <c r="C123" s="23"/>
      <c r="D123" s="26">
        <f t="shared" si="0"/>
        <v>7000</v>
      </c>
      <c r="E123" s="26">
        <f t="shared" si="1"/>
        <v>18</v>
      </c>
      <c r="F123" s="26"/>
      <c r="G123" s="26">
        <v>0.055</v>
      </c>
      <c r="H123" s="26">
        <v>0.256</v>
      </c>
      <c r="I123" s="26"/>
      <c r="J123" s="26">
        <f t="shared" si="2"/>
        <v>3.6071472130747706</v>
      </c>
      <c r="K123" s="26">
        <f t="shared" si="7"/>
        <v>0.05200000000000004</v>
      </c>
      <c r="L123" s="26">
        <f t="shared" si="3"/>
        <v>9</v>
      </c>
      <c r="M123" s="26">
        <f t="shared" si="4"/>
        <v>-9</v>
      </c>
      <c r="N123" s="26">
        <v>52</v>
      </c>
      <c r="O123" s="23">
        <f t="shared" si="8"/>
        <v>0.0040353625442127086</v>
      </c>
      <c r="P123" s="23"/>
      <c r="Q123" s="23">
        <f t="shared" si="9"/>
        <v>0.14674045615318942</v>
      </c>
      <c r="R123" s="23"/>
      <c r="S123" s="23">
        <f t="shared" si="10"/>
        <v>3.595141175753146</v>
      </c>
      <c r="T123" s="23"/>
      <c r="U123" s="23"/>
      <c r="V123" s="23">
        <v>53</v>
      </c>
      <c r="W123" s="23">
        <f t="shared" si="11"/>
        <v>3.6071472130747706</v>
      </c>
      <c r="X123" s="23">
        <f t="shared" si="6"/>
        <v>0.05200000000000004</v>
      </c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23"/>
      <c r="C124" s="23"/>
      <c r="D124" s="26">
        <f t="shared" si="0"/>
        <v>7000</v>
      </c>
      <c r="E124" s="26">
        <f t="shared" si="1"/>
        <v>18</v>
      </c>
      <c r="F124" s="26"/>
      <c r="G124" s="26">
        <v>0.055</v>
      </c>
      <c r="H124" s="26">
        <v>0.256</v>
      </c>
      <c r="I124" s="26"/>
      <c r="J124" s="26">
        <f t="shared" si="2"/>
        <v>3.747217648493724</v>
      </c>
      <c r="K124" s="26">
        <f t="shared" si="7"/>
        <v>0.05300000000000004</v>
      </c>
      <c r="L124" s="26">
        <f t="shared" si="3"/>
        <v>9</v>
      </c>
      <c r="M124" s="26">
        <f t="shared" si="4"/>
        <v>-9</v>
      </c>
      <c r="N124" s="26">
        <v>53</v>
      </c>
      <c r="O124" s="23">
        <f t="shared" si="8"/>
        <v>0.0040353625442127086</v>
      </c>
      <c r="P124" s="23"/>
      <c r="Q124" s="23">
        <f t="shared" si="9"/>
        <v>0.14674045615318942</v>
      </c>
      <c r="R124" s="23"/>
      <c r="S124" s="23">
        <f t="shared" si="10"/>
        <v>3.741881631906336</v>
      </c>
      <c r="T124" s="23"/>
      <c r="U124" s="23"/>
      <c r="V124" s="23">
        <v>54</v>
      </c>
      <c r="W124" s="23">
        <f t="shared" si="11"/>
        <v>3.747217648493724</v>
      </c>
      <c r="X124" s="23">
        <f t="shared" si="6"/>
        <v>0.05300000000000004</v>
      </c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23"/>
      <c r="C125" s="23"/>
      <c r="D125" s="26">
        <f t="shared" si="0"/>
        <v>7000</v>
      </c>
      <c r="E125" s="26">
        <f t="shared" si="1"/>
        <v>18</v>
      </c>
      <c r="F125" s="26"/>
      <c r="G125" s="26">
        <v>0.055</v>
      </c>
      <c r="H125" s="26">
        <v>0.256</v>
      </c>
      <c r="I125" s="26"/>
      <c r="J125" s="26">
        <f t="shared" si="2"/>
        <v>3.8899560922063725</v>
      </c>
      <c r="K125" s="26">
        <f t="shared" si="7"/>
        <v>0.05400000000000004</v>
      </c>
      <c r="L125" s="26">
        <f t="shared" si="3"/>
        <v>9</v>
      </c>
      <c r="M125" s="26">
        <f t="shared" si="4"/>
        <v>-9</v>
      </c>
      <c r="N125" s="26">
        <v>54</v>
      </c>
      <c r="O125" s="23">
        <f t="shared" si="8"/>
        <v>0.0040353625442127086</v>
      </c>
      <c r="P125" s="23"/>
      <c r="Q125" s="23">
        <f t="shared" si="9"/>
        <v>0.14674045615318942</v>
      </c>
      <c r="R125" s="23"/>
      <c r="S125" s="23">
        <f t="shared" si="10"/>
        <v>3.8886220880595253</v>
      </c>
      <c r="T125" s="23"/>
      <c r="U125" s="23"/>
      <c r="V125" s="23">
        <v>55</v>
      </c>
      <c r="W125" s="23">
        <f t="shared" si="11"/>
        <v>3.8899560922063725</v>
      </c>
      <c r="X125" s="23">
        <f t="shared" si="6"/>
        <v>0.05400000000000004</v>
      </c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23"/>
      <c r="C126" s="23"/>
      <c r="D126" s="26">
        <f t="shared" si="0"/>
        <v>7000</v>
      </c>
      <c r="E126" s="26">
        <f t="shared" si="1"/>
        <v>18</v>
      </c>
      <c r="F126" s="26"/>
      <c r="G126" s="26">
        <v>0.055</v>
      </c>
      <c r="H126" s="26">
        <v>0.256</v>
      </c>
      <c r="I126" s="26"/>
      <c r="J126" s="26">
        <f t="shared" si="2"/>
        <v>4.035362544212715</v>
      </c>
      <c r="K126" s="26">
        <f t="shared" si="7"/>
        <v>0.05500000000000004</v>
      </c>
      <c r="L126" s="26">
        <f t="shared" si="3"/>
        <v>9</v>
      </c>
      <c r="M126" s="26">
        <f t="shared" si="4"/>
        <v>-9</v>
      </c>
      <c r="N126" s="26">
        <v>55</v>
      </c>
      <c r="O126" s="23">
        <f t="shared" si="8"/>
        <v>0.0040353625442127086</v>
      </c>
      <c r="P126" s="23"/>
      <c r="Q126" s="23">
        <f t="shared" si="9"/>
        <v>0.14674045615318942</v>
      </c>
      <c r="R126" s="23"/>
      <c r="S126" s="23">
        <f t="shared" si="10"/>
        <v>4.035362544212715</v>
      </c>
      <c r="T126" s="23"/>
      <c r="U126" s="23"/>
      <c r="V126" s="23">
        <v>56</v>
      </c>
      <c r="W126" s="23">
        <f>IF(K126&lt;B,S126,NA())</f>
        <v>4.035362544212715</v>
      </c>
      <c r="X126" s="23">
        <f t="shared" si="6"/>
        <v>0.05500000000000004</v>
      </c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23"/>
      <c r="C127" s="23"/>
      <c r="D127" s="26">
        <f t="shared" si="0"/>
        <v>7000</v>
      </c>
      <c r="E127" s="26">
        <f t="shared" si="1"/>
        <v>18</v>
      </c>
      <c r="F127" s="26"/>
      <c r="G127" s="26">
        <v>0.055</v>
      </c>
      <c r="H127" s="26">
        <v>0.256</v>
      </c>
      <c r="I127" s="26"/>
      <c r="J127" s="26">
        <f t="shared" si="2"/>
        <v>4.183437004512752</v>
      </c>
      <c r="K127" s="26">
        <f t="shared" si="7"/>
        <v>0.05600000000000004</v>
      </c>
      <c r="L127" s="26">
        <f t="shared" si="3"/>
        <v>9</v>
      </c>
      <c r="M127" s="26">
        <f t="shared" si="4"/>
        <v>-9</v>
      </c>
      <c r="N127" s="26"/>
      <c r="O127" s="23">
        <f t="shared" si="8"/>
        <v>0.0040353625442127086</v>
      </c>
      <c r="P127" s="23"/>
      <c r="Q127" s="23">
        <f t="shared" si="9"/>
        <v>0.14674045615318942</v>
      </c>
      <c r="R127" s="23"/>
      <c r="S127" s="23">
        <f t="shared" si="10"/>
        <v>4.182103000365904</v>
      </c>
      <c r="T127" s="23"/>
      <c r="U127" s="23"/>
      <c r="V127" s="23">
        <v>57</v>
      </c>
      <c r="W127" s="23">
        <f aca="true" t="shared" si="12" ref="W127:W190">IF(K127&lt;B,S127,NA())</f>
        <v>4.182103000365904</v>
      </c>
      <c r="X127" s="23">
        <f t="shared" si="6"/>
        <v>0.05600000000000004</v>
      </c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23"/>
      <c r="C128" s="23"/>
      <c r="D128" s="26">
        <f t="shared" si="0"/>
        <v>7000</v>
      </c>
      <c r="E128" s="26">
        <f t="shared" si="1"/>
        <v>18</v>
      </c>
      <c r="F128" s="26"/>
      <c r="G128" s="26">
        <v>0.055</v>
      </c>
      <c r="H128" s="26">
        <v>0.256</v>
      </c>
      <c r="I128" s="26"/>
      <c r="J128" s="26">
        <f t="shared" si="2"/>
        <v>4.334179473106483</v>
      </c>
      <c r="K128" s="26">
        <f t="shared" si="7"/>
        <v>0.057000000000000044</v>
      </c>
      <c r="L128" s="26">
        <f t="shared" si="3"/>
        <v>9</v>
      </c>
      <c r="M128" s="26">
        <f t="shared" si="4"/>
        <v>-9</v>
      </c>
      <c r="N128" s="26"/>
      <c r="O128" s="23">
        <f t="shared" si="8"/>
        <v>0.0040353625442127086</v>
      </c>
      <c r="P128" s="23"/>
      <c r="Q128" s="23">
        <f t="shared" si="9"/>
        <v>0.14674045615318942</v>
      </c>
      <c r="R128" s="23"/>
      <c r="S128" s="23">
        <f t="shared" si="10"/>
        <v>4.328843456519094</v>
      </c>
      <c r="T128" s="23"/>
      <c r="U128" s="23"/>
      <c r="V128" s="23">
        <v>58</v>
      </c>
      <c r="W128" s="23">
        <f t="shared" si="12"/>
        <v>4.328843456519094</v>
      </c>
      <c r="X128" s="23">
        <f t="shared" si="6"/>
        <v>0.057000000000000044</v>
      </c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23"/>
      <c r="C129" s="23"/>
      <c r="D129" s="26">
        <f t="shared" si="0"/>
        <v>7000</v>
      </c>
      <c r="E129" s="26">
        <f t="shared" si="1"/>
        <v>18</v>
      </c>
      <c r="F129" s="26"/>
      <c r="G129" s="26">
        <v>0.055</v>
      </c>
      <c r="H129" s="26">
        <v>0.256</v>
      </c>
      <c r="I129" s="26"/>
      <c r="J129" s="26">
        <f t="shared" si="2"/>
        <v>4.487589949993908</v>
      </c>
      <c r="K129" s="26">
        <f t="shared" si="7"/>
        <v>0.058000000000000045</v>
      </c>
      <c r="L129" s="26">
        <f t="shared" si="3"/>
        <v>9</v>
      </c>
      <c r="M129" s="26">
        <f t="shared" si="4"/>
        <v>-9</v>
      </c>
      <c r="N129" s="26"/>
      <c r="O129" s="23">
        <f t="shared" si="8"/>
        <v>0.0040353625442127086</v>
      </c>
      <c r="P129" s="23"/>
      <c r="Q129" s="23">
        <f t="shared" si="9"/>
        <v>0.14674045615318942</v>
      </c>
      <c r="R129" s="23"/>
      <c r="S129" s="23">
        <f t="shared" si="10"/>
        <v>4.475583912672284</v>
      </c>
      <c r="T129" s="23"/>
      <c r="U129" s="23"/>
      <c r="V129" s="23">
        <v>59</v>
      </c>
      <c r="W129" s="23">
        <f t="shared" si="12"/>
        <v>4.475583912672284</v>
      </c>
      <c r="X129" s="23">
        <f t="shared" si="6"/>
        <v>0.058000000000000045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23"/>
      <c r="C130" s="23"/>
      <c r="D130" s="26">
        <f t="shared" si="0"/>
        <v>7000</v>
      </c>
      <c r="E130" s="26">
        <f t="shared" si="1"/>
        <v>18</v>
      </c>
      <c r="F130" s="26"/>
      <c r="G130" s="26">
        <v>0.055</v>
      </c>
      <c r="H130" s="26">
        <v>0.256</v>
      </c>
      <c r="I130" s="26"/>
      <c r="J130" s="26">
        <f t="shared" si="2"/>
        <v>4.643668435175028</v>
      </c>
      <c r="K130" s="26">
        <f t="shared" si="7"/>
        <v>0.059000000000000045</v>
      </c>
      <c r="L130" s="26">
        <f t="shared" si="3"/>
        <v>9</v>
      </c>
      <c r="M130" s="26">
        <f t="shared" si="4"/>
        <v>-9</v>
      </c>
      <c r="N130" s="26"/>
      <c r="O130" s="23">
        <f t="shared" si="8"/>
        <v>0.0040353625442127086</v>
      </c>
      <c r="P130" s="23"/>
      <c r="Q130" s="23">
        <f t="shared" si="9"/>
        <v>0.14674045615318942</v>
      </c>
      <c r="R130" s="23"/>
      <c r="S130" s="23">
        <f t="shared" si="10"/>
        <v>4.622324368825473</v>
      </c>
      <c r="T130" s="23"/>
      <c r="U130" s="23"/>
      <c r="V130" s="23">
        <v>60</v>
      </c>
      <c r="W130" s="23">
        <f t="shared" si="12"/>
        <v>4.622324368825473</v>
      </c>
      <c r="X130" s="23">
        <f t="shared" si="6"/>
        <v>0.059000000000000045</v>
      </c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23"/>
      <c r="C131" s="23"/>
      <c r="D131" s="26">
        <f t="shared" si="0"/>
        <v>7000</v>
      </c>
      <c r="E131" s="26">
        <f t="shared" si="1"/>
        <v>18</v>
      </c>
      <c r="F131" s="26"/>
      <c r="G131" s="26">
        <v>0.055</v>
      </c>
      <c r="H131" s="26">
        <v>0.256</v>
      </c>
      <c r="I131" s="26"/>
      <c r="J131" s="26">
        <f t="shared" si="2"/>
        <v>4.802414928649843</v>
      </c>
      <c r="K131" s="26">
        <f t="shared" si="7"/>
        <v>0.060000000000000046</v>
      </c>
      <c r="L131" s="26">
        <f t="shared" si="3"/>
        <v>9</v>
      </c>
      <c r="M131" s="26">
        <f t="shared" si="4"/>
        <v>-9</v>
      </c>
      <c r="N131" s="26"/>
      <c r="O131" s="23">
        <f t="shared" si="8"/>
        <v>0.0040353625442127086</v>
      </c>
      <c r="P131" s="23"/>
      <c r="Q131" s="23">
        <f t="shared" si="9"/>
        <v>0.14674045615318942</v>
      </c>
      <c r="R131" s="23"/>
      <c r="S131" s="23">
        <f t="shared" si="10"/>
        <v>4.7690648249786625</v>
      </c>
      <c r="T131" s="23"/>
      <c r="U131" s="23"/>
      <c r="V131" s="23">
        <v>61</v>
      </c>
      <c r="W131" s="23">
        <f t="shared" si="12"/>
        <v>4.7690648249786625</v>
      </c>
      <c r="X131" s="23">
        <f t="shared" si="6"/>
        <v>0.060000000000000046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23"/>
      <c r="C132" s="23"/>
      <c r="D132" s="26">
        <f t="shared" si="0"/>
        <v>7000</v>
      </c>
      <c r="E132" s="26">
        <f t="shared" si="1"/>
        <v>18</v>
      </c>
      <c r="F132" s="26"/>
      <c r="G132" s="26">
        <v>0.055</v>
      </c>
      <c r="H132" s="26">
        <v>0.256</v>
      </c>
      <c r="I132" s="26"/>
      <c r="J132" s="26">
        <f t="shared" si="2"/>
        <v>4.963829430418351</v>
      </c>
      <c r="K132" s="26">
        <f t="shared" si="7"/>
        <v>0.06100000000000005</v>
      </c>
      <c r="L132" s="26">
        <f t="shared" si="3"/>
        <v>9</v>
      </c>
      <c r="M132" s="26">
        <f t="shared" si="4"/>
        <v>-9</v>
      </c>
      <c r="N132" s="26"/>
      <c r="O132" s="23">
        <f t="shared" si="8"/>
        <v>0.0040353625442127086</v>
      </c>
      <c r="P132" s="23"/>
      <c r="Q132" s="23">
        <f t="shared" si="9"/>
        <v>0.14674045615318942</v>
      </c>
      <c r="R132" s="23"/>
      <c r="S132" s="23">
        <f t="shared" si="10"/>
        <v>4.915805281131853</v>
      </c>
      <c r="T132" s="23"/>
      <c r="U132" s="23"/>
      <c r="V132" s="23">
        <v>62</v>
      </c>
      <c r="W132" s="23">
        <f t="shared" si="12"/>
        <v>4.915805281131853</v>
      </c>
      <c r="X132" s="23">
        <f t="shared" si="6"/>
        <v>0.06100000000000005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23"/>
      <c r="C133" s="23"/>
      <c r="D133" s="26">
        <f t="shared" si="0"/>
        <v>7000</v>
      </c>
      <c r="E133" s="26">
        <f t="shared" si="1"/>
        <v>18</v>
      </c>
      <c r="F133" s="26"/>
      <c r="G133" s="26">
        <v>0.055</v>
      </c>
      <c r="H133" s="26">
        <v>0.256</v>
      </c>
      <c r="I133" s="26"/>
      <c r="J133" s="26">
        <f t="shared" si="2"/>
        <v>5.127911940480555</v>
      </c>
      <c r="K133" s="26">
        <f t="shared" si="7"/>
        <v>0.06200000000000005</v>
      </c>
      <c r="L133" s="26">
        <f t="shared" si="3"/>
        <v>9</v>
      </c>
      <c r="M133" s="26">
        <f t="shared" si="4"/>
        <v>-9</v>
      </c>
      <c r="N133" s="26"/>
      <c r="O133" s="23">
        <f t="shared" si="8"/>
        <v>0.0040353625442127086</v>
      </c>
      <c r="P133" s="23"/>
      <c r="Q133" s="23">
        <f t="shared" si="9"/>
        <v>0.14674045615318942</v>
      </c>
      <c r="R133" s="23"/>
      <c r="S133" s="23">
        <f t="shared" si="10"/>
        <v>5.062545737285042</v>
      </c>
      <c r="T133" s="23"/>
      <c r="U133" s="23"/>
      <c r="V133" s="23">
        <v>63</v>
      </c>
      <c r="W133" s="23">
        <f t="shared" si="12"/>
        <v>5.062545737285042</v>
      </c>
      <c r="X133" s="23">
        <f t="shared" si="6"/>
        <v>0.06200000000000005</v>
      </c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23"/>
      <c r="C134" s="23"/>
      <c r="D134" s="23"/>
      <c r="E134" s="26">
        <f t="shared" si="1"/>
        <v>18</v>
      </c>
      <c r="F134" s="26"/>
      <c r="G134" s="26">
        <v>0.055</v>
      </c>
      <c r="H134" s="26">
        <v>0.256</v>
      </c>
      <c r="I134" s="26"/>
      <c r="J134" s="26">
        <f t="shared" si="2"/>
        <v>5.29466245883645</v>
      </c>
      <c r="K134" s="26">
        <f t="shared" si="7"/>
        <v>0.06300000000000004</v>
      </c>
      <c r="L134" s="26">
        <f t="shared" si="3"/>
        <v>9</v>
      </c>
      <c r="M134" s="26">
        <f t="shared" si="4"/>
        <v>-9</v>
      </c>
      <c r="N134" s="26"/>
      <c r="O134" s="23">
        <f t="shared" si="8"/>
        <v>0.0040353625442127086</v>
      </c>
      <c r="P134" s="23"/>
      <c r="Q134" s="23">
        <f t="shared" si="9"/>
        <v>0.14674045615318942</v>
      </c>
      <c r="R134" s="23"/>
      <c r="S134" s="23">
        <f t="shared" si="10"/>
        <v>5.20928619343823</v>
      </c>
      <c r="T134" s="23"/>
      <c r="U134" s="23"/>
      <c r="V134" s="23">
        <v>64</v>
      </c>
      <c r="W134" s="23">
        <f t="shared" si="12"/>
        <v>5.20928619343823</v>
      </c>
      <c r="X134" s="23">
        <f t="shared" si="6"/>
        <v>0.06300000000000004</v>
      </c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23"/>
      <c r="C135" s="23"/>
      <c r="D135" s="23"/>
      <c r="E135" s="26">
        <f t="shared" si="1"/>
        <v>18</v>
      </c>
      <c r="F135" s="26"/>
      <c r="G135" s="26">
        <v>0.055</v>
      </c>
      <c r="H135" s="26">
        <v>0.256</v>
      </c>
      <c r="I135" s="26"/>
      <c r="J135" s="26">
        <f t="shared" si="2"/>
        <v>5.464080985486043</v>
      </c>
      <c r="K135" s="26">
        <f t="shared" si="7"/>
        <v>0.06400000000000004</v>
      </c>
      <c r="L135" s="26">
        <f t="shared" si="3"/>
        <v>9</v>
      </c>
      <c r="M135" s="26">
        <f t="shared" si="4"/>
        <v>-9</v>
      </c>
      <c r="N135" s="26"/>
      <c r="O135" s="23">
        <f t="shared" si="8"/>
        <v>0.0040353625442127086</v>
      </c>
      <c r="P135" s="23"/>
      <c r="Q135" s="23">
        <f t="shared" si="9"/>
        <v>0.14674045615318942</v>
      </c>
      <c r="R135" s="23"/>
      <c r="S135" s="23">
        <f t="shared" si="10"/>
        <v>5.35602664959142</v>
      </c>
      <c r="T135" s="23"/>
      <c r="U135" s="23"/>
      <c r="V135" s="23">
        <v>65</v>
      </c>
      <c r="W135" s="23">
        <f t="shared" si="12"/>
        <v>5.35602664959142</v>
      </c>
      <c r="X135" s="23">
        <f t="shared" si="6"/>
        <v>0.06400000000000004</v>
      </c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23"/>
      <c r="C136" s="23"/>
      <c r="D136" s="23"/>
      <c r="E136" s="26">
        <f aca="true" t="shared" si="13" ref="E136:E199">$C$4</f>
        <v>18</v>
      </c>
      <c r="F136" s="26"/>
      <c r="G136" s="26">
        <v>0.055</v>
      </c>
      <c r="H136" s="26">
        <v>0.256</v>
      </c>
      <c r="I136" s="26"/>
      <c r="J136" s="26">
        <f aca="true" t="shared" si="14" ref="J136:J199">1000*q*E*POWER(K136,2)/(2*m*POWER(vv*1000000,2))</f>
        <v>5.636167520429328</v>
      </c>
      <c r="K136" s="26">
        <f t="shared" si="7"/>
        <v>0.06500000000000004</v>
      </c>
      <c r="L136" s="26">
        <f aca="true" t="shared" si="15" ref="L136:L199">$C$4/2</f>
        <v>9</v>
      </c>
      <c r="M136" s="26">
        <f aca="true" t="shared" si="16" ref="M136:M199">-$C$4/2</f>
        <v>-9</v>
      </c>
      <c r="N136" s="26"/>
      <c r="O136" s="23">
        <f t="shared" si="8"/>
        <v>0.0040353625442127086</v>
      </c>
      <c r="P136" s="23"/>
      <c r="Q136" s="23">
        <f t="shared" si="9"/>
        <v>0.14674045615318942</v>
      </c>
      <c r="R136" s="23"/>
      <c r="S136" s="23">
        <f t="shared" si="10"/>
        <v>5.50276710574461</v>
      </c>
      <c r="T136" s="23"/>
      <c r="U136" s="23"/>
      <c r="V136" s="23">
        <v>66</v>
      </c>
      <c r="W136" s="23">
        <f t="shared" si="12"/>
        <v>5.50276710574461</v>
      </c>
      <c r="X136" s="23">
        <f aca="true" t="shared" si="17" ref="X136:X199">IF(K136&lt;B,K136,NA())</f>
        <v>0.06500000000000004</v>
      </c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23"/>
      <c r="C137" s="23"/>
      <c r="D137" s="23"/>
      <c r="E137" s="26">
        <f t="shared" si="13"/>
        <v>18</v>
      </c>
      <c r="F137" s="26"/>
      <c r="G137" s="26">
        <v>0.055</v>
      </c>
      <c r="H137" s="26">
        <v>0.256</v>
      </c>
      <c r="I137" s="26"/>
      <c r="J137" s="26">
        <f t="shared" si="14"/>
        <v>5.810922063666308</v>
      </c>
      <c r="K137" s="26">
        <f aca="true" t="shared" si="18" ref="K137:K200">K136+0.001</f>
        <v>0.06600000000000004</v>
      </c>
      <c r="L137" s="26">
        <f t="shared" si="15"/>
        <v>9</v>
      </c>
      <c r="M137" s="26">
        <f t="shared" si="16"/>
        <v>-9</v>
      </c>
      <c r="N137" s="26"/>
      <c r="O137" s="23">
        <f aca="true" t="shared" si="19" ref="O137:O200">q*E*POWER(G137/(vv*1000000),2)/2/m</f>
        <v>0.0040353625442127086</v>
      </c>
      <c r="P137" s="23"/>
      <c r="Q137" s="23">
        <f aca="true" t="shared" si="20" ref="Q137:Q200">q*E*G137/m/POWER(vv*1000000,2)</f>
        <v>0.14674045615318942</v>
      </c>
      <c r="R137" s="23"/>
      <c r="S137" s="23">
        <f aca="true" t="shared" si="21" ref="S137:S200">((K137-0.055)*1000*Q137+1000*O137)</f>
        <v>5.649507561897799</v>
      </c>
      <c r="T137" s="23"/>
      <c r="U137" s="23"/>
      <c r="V137" s="23">
        <v>67</v>
      </c>
      <c r="W137" s="23">
        <f t="shared" si="12"/>
        <v>5.649507561897799</v>
      </c>
      <c r="X137" s="23">
        <f t="shared" si="17"/>
        <v>0.06600000000000004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23"/>
      <c r="C138" s="23"/>
      <c r="D138" s="23"/>
      <c r="E138" s="26">
        <f t="shared" si="13"/>
        <v>18</v>
      </c>
      <c r="F138" s="26"/>
      <c r="G138" s="26">
        <v>0.055</v>
      </c>
      <c r="H138" s="26">
        <v>0.256</v>
      </c>
      <c r="I138" s="26"/>
      <c r="J138" s="26">
        <f t="shared" si="14"/>
        <v>5.988344615196984</v>
      </c>
      <c r="K138" s="26">
        <f t="shared" si="18"/>
        <v>0.06700000000000005</v>
      </c>
      <c r="L138" s="26">
        <f t="shared" si="15"/>
        <v>9</v>
      </c>
      <c r="M138" s="26">
        <f t="shared" si="16"/>
        <v>-9</v>
      </c>
      <c r="N138" s="26"/>
      <c r="O138" s="23">
        <f t="shared" si="19"/>
        <v>0.0040353625442127086</v>
      </c>
      <c r="P138" s="23"/>
      <c r="Q138" s="23">
        <f t="shared" si="20"/>
        <v>0.14674045615318942</v>
      </c>
      <c r="R138" s="23"/>
      <c r="S138" s="23">
        <f t="shared" si="21"/>
        <v>5.7962480180509885</v>
      </c>
      <c r="T138" s="23"/>
      <c r="U138" s="23"/>
      <c r="V138" s="23">
        <v>68</v>
      </c>
      <c r="W138" s="23">
        <f t="shared" si="12"/>
        <v>5.7962480180509885</v>
      </c>
      <c r="X138" s="23">
        <f t="shared" si="17"/>
        <v>0.06700000000000005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23"/>
      <c r="C139" s="23"/>
      <c r="D139" s="23"/>
      <c r="E139" s="26">
        <f t="shared" si="13"/>
        <v>18</v>
      </c>
      <c r="F139" s="26"/>
      <c r="G139" s="26">
        <v>0.055</v>
      </c>
      <c r="H139" s="26">
        <v>0.256</v>
      </c>
      <c r="I139" s="26"/>
      <c r="J139" s="26">
        <f t="shared" si="14"/>
        <v>6.168435175021352</v>
      </c>
      <c r="K139" s="26">
        <f t="shared" si="18"/>
        <v>0.06800000000000005</v>
      </c>
      <c r="L139" s="26">
        <f t="shared" si="15"/>
        <v>9</v>
      </c>
      <c r="M139" s="26">
        <f t="shared" si="16"/>
        <v>-9</v>
      </c>
      <c r="N139" s="26"/>
      <c r="O139" s="23">
        <f t="shared" si="19"/>
        <v>0.0040353625442127086</v>
      </c>
      <c r="P139" s="23"/>
      <c r="Q139" s="23">
        <f t="shared" si="20"/>
        <v>0.14674045615318942</v>
      </c>
      <c r="R139" s="23"/>
      <c r="S139" s="23">
        <f t="shared" si="21"/>
        <v>5.942988474204178</v>
      </c>
      <c r="T139" s="23"/>
      <c r="U139" s="23"/>
      <c r="V139" s="23">
        <v>69</v>
      </c>
      <c r="W139" s="23">
        <f t="shared" si="12"/>
        <v>5.942988474204178</v>
      </c>
      <c r="X139" s="23">
        <f t="shared" si="17"/>
        <v>0.06800000000000005</v>
      </c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23"/>
      <c r="C140" s="23"/>
      <c r="D140" s="23"/>
      <c r="E140" s="26">
        <f t="shared" si="13"/>
        <v>18</v>
      </c>
      <c r="F140" s="26"/>
      <c r="G140" s="26">
        <v>0.055</v>
      </c>
      <c r="H140" s="26">
        <v>0.256</v>
      </c>
      <c r="I140" s="26"/>
      <c r="J140" s="26">
        <f t="shared" si="14"/>
        <v>6.351193743139416</v>
      </c>
      <c r="K140" s="26">
        <f t="shared" si="18"/>
        <v>0.06900000000000005</v>
      </c>
      <c r="L140" s="26">
        <f t="shared" si="15"/>
        <v>9</v>
      </c>
      <c r="M140" s="26">
        <f t="shared" si="16"/>
        <v>-9</v>
      </c>
      <c r="N140" s="26"/>
      <c r="O140" s="23">
        <f t="shared" si="19"/>
        <v>0.0040353625442127086</v>
      </c>
      <c r="P140" s="23"/>
      <c r="Q140" s="23">
        <f t="shared" si="20"/>
        <v>0.14674045615318942</v>
      </c>
      <c r="R140" s="23"/>
      <c r="S140" s="23">
        <f t="shared" si="21"/>
        <v>6.089728930357367</v>
      </c>
      <c r="T140" s="23"/>
      <c r="U140" s="23"/>
      <c r="V140" s="23">
        <v>70</v>
      </c>
      <c r="W140" s="23">
        <f t="shared" si="12"/>
        <v>6.089728930357367</v>
      </c>
      <c r="X140" s="23">
        <f t="shared" si="17"/>
        <v>0.06900000000000005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23"/>
      <c r="C141" s="23"/>
      <c r="D141" s="23"/>
      <c r="E141" s="26">
        <f t="shared" si="13"/>
        <v>18</v>
      </c>
      <c r="F141" s="26"/>
      <c r="G141" s="26">
        <v>0.055</v>
      </c>
      <c r="H141" s="26">
        <v>0.256</v>
      </c>
      <c r="I141" s="26"/>
      <c r="J141" s="26">
        <f t="shared" si="14"/>
        <v>6.536620319551173</v>
      </c>
      <c r="K141" s="26">
        <f t="shared" si="18"/>
        <v>0.07000000000000005</v>
      </c>
      <c r="L141" s="26">
        <f t="shared" si="15"/>
        <v>9</v>
      </c>
      <c r="M141" s="26">
        <f t="shared" si="16"/>
        <v>-9</v>
      </c>
      <c r="N141" s="26"/>
      <c r="O141" s="23">
        <f t="shared" si="19"/>
        <v>0.0040353625442127086</v>
      </c>
      <c r="P141" s="23"/>
      <c r="Q141" s="23">
        <f t="shared" si="20"/>
        <v>0.14674045615318942</v>
      </c>
      <c r="R141" s="23"/>
      <c r="S141" s="23">
        <f t="shared" si="21"/>
        <v>6.236469386510557</v>
      </c>
      <c r="T141" s="23"/>
      <c r="U141" s="23"/>
      <c r="V141" s="23">
        <v>71</v>
      </c>
      <c r="W141" s="23">
        <f t="shared" si="12"/>
        <v>6.236469386510557</v>
      </c>
      <c r="X141" s="23">
        <f t="shared" si="17"/>
        <v>0.07000000000000005</v>
      </c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23"/>
      <c r="C142" s="23"/>
      <c r="D142" s="23"/>
      <c r="E142" s="26">
        <f t="shared" si="13"/>
        <v>18</v>
      </c>
      <c r="F142" s="26"/>
      <c r="G142" s="26">
        <v>0.055</v>
      </c>
      <c r="H142" s="26">
        <v>0.256</v>
      </c>
      <c r="I142" s="26"/>
      <c r="J142" s="26">
        <f t="shared" si="14"/>
        <v>6.724714904256626</v>
      </c>
      <c r="K142" s="26">
        <f t="shared" si="18"/>
        <v>0.07100000000000005</v>
      </c>
      <c r="L142" s="26">
        <f t="shared" si="15"/>
        <v>9</v>
      </c>
      <c r="M142" s="26">
        <f t="shared" si="16"/>
        <v>-9</v>
      </c>
      <c r="N142" s="26"/>
      <c r="O142" s="23">
        <f t="shared" si="19"/>
        <v>0.0040353625442127086</v>
      </c>
      <c r="P142" s="23"/>
      <c r="Q142" s="23">
        <f t="shared" si="20"/>
        <v>0.14674045615318942</v>
      </c>
      <c r="R142" s="23"/>
      <c r="S142" s="23">
        <f t="shared" si="21"/>
        <v>6.383209842663747</v>
      </c>
      <c r="T142" s="23"/>
      <c r="U142" s="23"/>
      <c r="V142" s="23">
        <v>72</v>
      </c>
      <c r="W142" s="23">
        <f t="shared" si="12"/>
        <v>6.383209842663747</v>
      </c>
      <c r="X142" s="23">
        <f t="shared" si="17"/>
        <v>0.07100000000000005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23"/>
      <c r="C143" s="23"/>
      <c r="D143" s="23"/>
      <c r="E143" s="26">
        <f t="shared" si="13"/>
        <v>18</v>
      </c>
      <c r="F143" s="26"/>
      <c r="G143" s="26">
        <v>0.055</v>
      </c>
      <c r="H143" s="26">
        <v>0.256</v>
      </c>
      <c r="I143" s="26"/>
      <c r="J143" s="26">
        <f t="shared" si="14"/>
        <v>6.915477497255772</v>
      </c>
      <c r="K143" s="26">
        <f t="shared" si="18"/>
        <v>0.07200000000000005</v>
      </c>
      <c r="L143" s="26">
        <f t="shared" si="15"/>
        <v>9</v>
      </c>
      <c r="M143" s="26">
        <f t="shared" si="16"/>
        <v>-9</v>
      </c>
      <c r="N143" s="26"/>
      <c r="O143" s="23">
        <f t="shared" si="19"/>
        <v>0.0040353625442127086</v>
      </c>
      <c r="P143" s="23"/>
      <c r="Q143" s="23">
        <f t="shared" si="20"/>
        <v>0.14674045615318942</v>
      </c>
      <c r="R143" s="23"/>
      <c r="S143" s="23">
        <f t="shared" si="21"/>
        <v>6.529950298816937</v>
      </c>
      <c r="T143" s="23"/>
      <c r="U143" s="23"/>
      <c r="V143" s="23">
        <v>73</v>
      </c>
      <c r="W143" s="23">
        <f t="shared" si="12"/>
        <v>6.529950298816937</v>
      </c>
      <c r="X143" s="23">
        <f t="shared" si="17"/>
        <v>0.07200000000000005</v>
      </c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23"/>
      <c r="C144" s="23"/>
      <c r="D144" s="23"/>
      <c r="E144" s="26">
        <f t="shared" si="13"/>
        <v>18</v>
      </c>
      <c r="F144" s="26"/>
      <c r="G144" s="26">
        <v>0.055</v>
      </c>
      <c r="H144" s="26">
        <v>0.256</v>
      </c>
      <c r="I144" s="26"/>
      <c r="J144" s="26">
        <f t="shared" si="14"/>
        <v>7.108908098548613</v>
      </c>
      <c r="K144" s="26">
        <f t="shared" si="18"/>
        <v>0.07300000000000005</v>
      </c>
      <c r="L144" s="26">
        <f t="shared" si="15"/>
        <v>9</v>
      </c>
      <c r="M144" s="26">
        <f t="shared" si="16"/>
        <v>-9</v>
      </c>
      <c r="N144" s="26"/>
      <c r="O144" s="23">
        <f t="shared" si="19"/>
        <v>0.0040353625442127086</v>
      </c>
      <c r="P144" s="23"/>
      <c r="Q144" s="23">
        <f t="shared" si="20"/>
        <v>0.14674045615318942</v>
      </c>
      <c r="R144" s="23"/>
      <c r="S144" s="23">
        <f t="shared" si="21"/>
        <v>6.676690754970126</v>
      </c>
      <c r="T144" s="23"/>
      <c r="U144" s="23"/>
      <c r="V144" s="23">
        <v>74</v>
      </c>
      <c r="W144" s="23">
        <f t="shared" si="12"/>
        <v>6.676690754970126</v>
      </c>
      <c r="X144" s="23">
        <f t="shared" si="17"/>
        <v>0.07300000000000005</v>
      </c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23"/>
      <c r="C145" s="23"/>
      <c r="D145" s="23"/>
      <c r="E145" s="26">
        <f t="shared" si="13"/>
        <v>18</v>
      </c>
      <c r="F145" s="26"/>
      <c r="G145" s="26">
        <v>0.055</v>
      </c>
      <c r="H145" s="26">
        <v>0.256</v>
      </c>
      <c r="I145" s="26"/>
      <c r="J145" s="26">
        <f t="shared" si="14"/>
        <v>7.305006708135148</v>
      </c>
      <c r="K145" s="26">
        <f t="shared" si="18"/>
        <v>0.07400000000000005</v>
      </c>
      <c r="L145" s="26">
        <f t="shared" si="15"/>
        <v>9</v>
      </c>
      <c r="M145" s="26">
        <f t="shared" si="16"/>
        <v>-9</v>
      </c>
      <c r="N145" s="26"/>
      <c r="O145" s="23">
        <f t="shared" si="19"/>
        <v>0.0040353625442127086</v>
      </c>
      <c r="P145" s="23"/>
      <c r="Q145" s="23">
        <f t="shared" si="20"/>
        <v>0.14674045615318942</v>
      </c>
      <c r="R145" s="23"/>
      <c r="S145" s="23">
        <f t="shared" si="21"/>
        <v>6.8234312111233155</v>
      </c>
      <c r="T145" s="23"/>
      <c r="U145" s="23"/>
      <c r="V145" s="23">
        <v>75</v>
      </c>
      <c r="W145" s="23">
        <f t="shared" si="12"/>
        <v>6.8234312111233155</v>
      </c>
      <c r="X145" s="23">
        <f t="shared" si="17"/>
        <v>0.07400000000000005</v>
      </c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23"/>
      <c r="C146" s="23"/>
      <c r="D146" s="23"/>
      <c r="E146" s="26">
        <f t="shared" si="13"/>
        <v>18</v>
      </c>
      <c r="F146" s="26"/>
      <c r="G146" s="26">
        <v>0.055</v>
      </c>
      <c r="H146" s="26">
        <v>0.256</v>
      </c>
      <c r="I146" s="26"/>
      <c r="J146" s="26">
        <f t="shared" si="14"/>
        <v>7.503773326015378</v>
      </c>
      <c r="K146" s="26">
        <f t="shared" si="18"/>
        <v>0.07500000000000005</v>
      </c>
      <c r="L146" s="26">
        <f t="shared" si="15"/>
        <v>9</v>
      </c>
      <c r="M146" s="26">
        <f t="shared" si="16"/>
        <v>-9</v>
      </c>
      <c r="N146" s="26"/>
      <c r="O146" s="23">
        <f t="shared" si="19"/>
        <v>0.0040353625442127086</v>
      </c>
      <c r="P146" s="23"/>
      <c r="Q146" s="23">
        <f t="shared" si="20"/>
        <v>0.14674045615318942</v>
      </c>
      <c r="R146" s="23"/>
      <c r="S146" s="23">
        <f t="shared" si="21"/>
        <v>6.970171667276505</v>
      </c>
      <c r="T146" s="23"/>
      <c r="U146" s="23"/>
      <c r="V146" s="23">
        <v>76</v>
      </c>
      <c r="W146" s="23">
        <f t="shared" si="12"/>
        <v>6.970171667276505</v>
      </c>
      <c r="X146" s="23">
        <f t="shared" si="17"/>
        <v>0.07500000000000005</v>
      </c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23"/>
      <c r="C147" s="23"/>
      <c r="D147" s="23"/>
      <c r="E147" s="26">
        <f t="shared" si="13"/>
        <v>18</v>
      </c>
      <c r="F147" s="26"/>
      <c r="G147" s="26">
        <v>0.055</v>
      </c>
      <c r="H147" s="26">
        <v>0.256</v>
      </c>
      <c r="I147" s="26"/>
      <c r="J147" s="26">
        <f t="shared" si="14"/>
        <v>7.705207952189303</v>
      </c>
      <c r="K147" s="26">
        <f t="shared" si="18"/>
        <v>0.07600000000000005</v>
      </c>
      <c r="L147" s="26">
        <f t="shared" si="15"/>
        <v>9</v>
      </c>
      <c r="M147" s="26">
        <f t="shared" si="16"/>
        <v>-9</v>
      </c>
      <c r="N147" s="26"/>
      <c r="O147" s="23">
        <f t="shared" si="19"/>
        <v>0.0040353625442127086</v>
      </c>
      <c r="P147" s="23"/>
      <c r="Q147" s="23">
        <f t="shared" si="20"/>
        <v>0.14674045615318942</v>
      </c>
      <c r="R147" s="23"/>
      <c r="S147" s="23">
        <f t="shared" si="21"/>
        <v>7.116912123429694</v>
      </c>
      <c r="T147" s="23"/>
      <c r="U147" s="23"/>
      <c r="V147" s="23">
        <v>77</v>
      </c>
      <c r="W147" s="23">
        <f t="shared" si="12"/>
        <v>7.116912123429694</v>
      </c>
      <c r="X147" s="23">
        <f t="shared" si="17"/>
        <v>0.07600000000000005</v>
      </c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23"/>
      <c r="C148" s="23"/>
      <c r="D148" s="23"/>
      <c r="E148" s="26">
        <f t="shared" si="13"/>
        <v>18</v>
      </c>
      <c r="F148" s="26"/>
      <c r="G148" s="26">
        <v>0.055</v>
      </c>
      <c r="H148" s="26">
        <v>0.256</v>
      </c>
      <c r="I148" s="26"/>
      <c r="J148" s="26">
        <f t="shared" si="14"/>
        <v>7.909310586656919</v>
      </c>
      <c r="K148" s="26">
        <f t="shared" si="18"/>
        <v>0.07700000000000005</v>
      </c>
      <c r="L148" s="26">
        <f t="shared" si="15"/>
        <v>9</v>
      </c>
      <c r="M148" s="26">
        <f t="shared" si="16"/>
        <v>-9</v>
      </c>
      <c r="N148" s="26"/>
      <c r="O148" s="23">
        <f t="shared" si="19"/>
        <v>0.0040353625442127086</v>
      </c>
      <c r="P148" s="23"/>
      <c r="Q148" s="23">
        <f t="shared" si="20"/>
        <v>0.14674045615318942</v>
      </c>
      <c r="R148" s="23"/>
      <c r="S148" s="23">
        <f t="shared" si="21"/>
        <v>7.2636525795828835</v>
      </c>
      <c r="T148" s="23"/>
      <c r="U148" s="23"/>
      <c r="V148" s="23">
        <v>78</v>
      </c>
      <c r="W148" s="23">
        <f t="shared" si="12"/>
        <v>7.2636525795828835</v>
      </c>
      <c r="X148" s="23">
        <f t="shared" si="17"/>
        <v>0.07700000000000005</v>
      </c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23"/>
      <c r="C149" s="23"/>
      <c r="D149" s="23"/>
      <c r="E149" s="26">
        <f t="shared" si="13"/>
        <v>18</v>
      </c>
      <c r="F149" s="26"/>
      <c r="G149" s="26">
        <v>0.055</v>
      </c>
      <c r="H149" s="26">
        <v>0.256</v>
      </c>
      <c r="I149" s="26"/>
      <c r="J149" s="26">
        <f t="shared" si="14"/>
        <v>8.116081229418233</v>
      </c>
      <c r="K149" s="26">
        <f t="shared" si="18"/>
        <v>0.07800000000000006</v>
      </c>
      <c r="L149" s="26">
        <f t="shared" si="15"/>
        <v>9</v>
      </c>
      <c r="M149" s="26">
        <f t="shared" si="16"/>
        <v>-9</v>
      </c>
      <c r="N149" s="26"/>
      <c r="O149" s="23">
        <f t="shared" si="19"/>
        <v>0.0040353625442127086</v>
      </c>
      <c r="P149" s="23"/>
      <c r="Q149" s="23">
        <f t="shared" si="20"/>
        <v>0.14674045615318942</v>
      </c>
      <c r="R149" s="23"/>
      <c r="S149" s="23">
        <f t="shared" si="21"/>
        <v>7.4103930357360746</v>
      </c>
      <c r="T149" s="23"/>
      <c r="U149" s="23"/>
      <c r="V149" s="23">
        <v>79</v>
      </c>
      <c r="W149" s="23">
        <f t="shared" si="12"/>
        <v>7.4103930357360746</v>
      </c>
      <c r="X149" s="23">
        <f t="shared" si="17"/>
        <v>0.07800000000000006</v>
      </c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23"/>
      <c r="C150" s="23"/>
      <c r="D150" s="23"/>
      <c r="E150" s="26">
        <f t="shared" si="13"/>
        <v>18</v>
      </c>
      <c r="F150" s="26"/>
      <c r="G150" s="26">
        <v>0.055</v>
      </c>
      <c r="H150" s="26">
        <v>0.256</v>
      </c>
      <c r="I150" s="26"/>
      <c r="J150" s="26">
        <f t="shared" si="14"/>
        <v>8.32551988047324</v>
      </c>
      <c r="K150" s="26">
        <f t="shared" si="18"/>
        <v>0.07900000000000006</v>
      </c>
      <c r="L150" s="26">
        <f t="shared" si="15"/>
        <v>9</v>
      </c>
      <c r="M150" s="26">
        <f t="shared" si="16"/>
        <v>-9</v>
      </c>
      <c r="N150" s="26"/>
      <c r="O150" s="23">
        <f t="shared" si="19"/>
        <v>0.0040353625442127086</v>
      </c>
      <c r="P150" s="23"/>
      <c r="Q150" s="23">
        <f t="shared" si="20"/>
        <v>0.14674045615318942</v>
      </c>
      <c r="R150" s="23"/>
      <c r="S150" s="23">
        <f t="shared" si="21"/>
        <v>7.557133491889264</v>
      </c>
      <c r="T150" s="23"/>
      <c r="U150" s="23"/>
      <c r="V150" s="23">
        <v>80</v>
      </c>
      <c r="W150" s="23">
        <f t="shared" si="12"/>
        <v>7.557133491889264</v>
      </c>
      <c r="X150" s="23">
        <f t="shared" si="17"/>
        <v>0.07900000000000006</v>
      </c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23"/>
      <c r="C151" s="23"/>
      <c r="D151" s="23"/>
      <c r="E151" s="26">
        <f t="shared" si="13"/>
        <v>18</v>
      </c>
      <c r="F151" s="26"/>
      <c r="G151" s="26">
        <v>0.055</v>
      </c>
      <c r="H151" s="26">
        <v>0.256</v>
      </c>
      <c r="I151" s="26"/>
      <c r="J151" s="26">
        <f t="shared" si="14"/>
        <v>8.537626539821941</v>
      </c>
      <c r="K151" s="26">
        <f t="shared" si="18"/>
        <v>0.08000000000000006</v>
      </c>
      <c r="L151" s="26">
        <f t="shared" si="15"/>
        <v>9</v>
      </c>
      <c r="M151" s="26">
        <f t="shared" si="16"/>
        <v>-9</v>
      </c>
      <c r="N151" s="26"/>
      <c r="O151" s="23">
        <f t="shared" si="19"/>
        <v>0.0040353625442127086</v>
      </c>
      <c r="P151" s="23"/>
      <c r="Q151" s="23">
        <f t="shared" si="20"/>
        <v>0.14674045615318942</v>
      </c>
      <c r="R151" s="23"/>
      <c r="S151" s="23">
        <f t="shared" si="21"/>
        <v>7.703873948042453</v>
      </c>
      <c r="T151" s="23"/>
      <c r="U151" s="23"/>
      <c r="V151" s="23">
        <v>81</v>
      </c>
      <c r="W151" s="23">
        <f t="shared" si="12"/>
        <v>7.703873948042453</v>
      </c>
      <c r="X151" s="23">
        <f t="shared" si="17"/>
        <v>0.08000000000000006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23"/>
      <c r="C152" s="23"/>
      <c r="D152" s="23"/>
      <c r="E152" s="26">
        <f t="shared" si="13"/>
        <v>18</v>
      </c>
      <c r="F152" s="26"/>
      <c r="G152" s="26">
        <v>0.055</v>
      </c>
      <c r="H152" s="26">
        <v>0.256</v>
      </c>
      <c r="I152" s="26"/>
      <c r="J152" s="26">
        <f t="shared" si="14"/>
        <v>8.752401207464338</v>
      </c>
      <c r="K152" s="26">
        <f t="shared" si="18"/>
        <v>0.08100000000000006</v>
      </c>
      <c r="L152" s="26">
        <f t="shared" si="15"/>
        <v>9</v>
      </c>
      <c r="M152" s="26">
        <f t="shared" si="16"/>
        <v>-9</v>
      </c>
      <c r="N152" s="26"/>
      <c r="O152" s="23">
        <f t="shared" si="19"/>
        <v>0.0040353625442127086</v>
      </c>
      <c r="P152" s="23"/>
      <c r="Q152" s="23">
        <f t="shared" si="20"/>
        <v>0.14674045615318942</v>
      </c>
      <c r="R152" s="23"/>
      <c r="S152" s="23">
        <f t="shared" si="21"/>
        <v>7.8506144041956425</v>
      </c>
      <c r="T152" s="23"/>
      <c r="U152" s="23"/>
      <c r="V152" s="23">
        <v>82</v>
      </c>
      <c r="W152" s="23">
        <f t="shared" si="12"/>
        <v>7.8506144041956425</v>
      </c>
      <c r="X152" s="23">
        <f t="shared" si="17"/>
        <v>0.08100000000000006</v>
      </c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23"/>
      <c r="C153" s="23"/>
      <c r="D153" s="23"/>
      <c r="E153" s="26">
        <f t="shared" si="13"/>
        <v>18</v>
      </c>
      <c r="F153" s="26"/>
      <c r="G153" s="26">
        <v>0.055</v>
      </c>
      <c r="H153" s="26">
        <v>0.256</v>
      </c>
      <c r="I153" s="26"/>
      <c r="J153" s="26">
        <f t="shared" si="14"/>
        <v>8.969843883400427</v>
      </c>
      <c r="K153" s="26">
        <f t="shared" si="18"/>
        <v>0.08200000000000006</v>
      </c>
      <c r="L153" s="26">
        <f t="shared" si="15"/>
        <v>9</v>
      </c>
      <c r="M153" s="26">
        <f t="shared" si="16"/>
        <v>-9</v>
      </c>
      <c r="N153" s="26"/>
      <c r="O153" s="23">
        <f t="shared" si="19"/>
        <v>0.0040353625442127086</v>
      </c>
      <c r="P153" s="23"/>
      <c r="Q153" s="23">
        <f t="shared" si="20"/>
        <v>0.14674045615318942</v>
      </c>
      <c r="R153" s="23"/>
      <c r="S153" s="23">
        <f t="shared" si="21"/>
        <v>7.997354860348832</v>
      </c>
      <c r="T153" s="23"/>
      <c r="U153" s="23"/>
      <c r="V153" s="23">
        <v>83</v>
      </c>
      <c r="W153" s="23">
        <f t="shared" si="12"/>
        <v>7.997354860348832</v>
      </c>
      <c r="X153" s="23">
        <f t="shared" si="17"/>
        <v>0.08200000000000006</v>
      </c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23"/>
      <c r="C154" s="23"/>
      <c r="D154" s="23"/>
      <c r="E154" s="26">
        <f t="shared" si="13"/>
        <v>18</v>
      </c>
      <c r="F154" s="26"/>
      <c r="G154" s="26">
        <v>0.055</v>
      </c>
      <c r="H154" s="26">
        <v>0.256</v>
      </c>
      <c r="I154" s="26"/>
      <c r="J154" s="26">
        <f t="shared" si="14"/>
        <v>9.189954567630211</v>
      </c>
      <c r="K154" s="26">
        <f t="shared" si="18"/>
        <v>0.08300000000000006</v>
      </c>
      <c r="L154" s="26">
        <f t="shared" si="15"/>
        <v>9</v>
      </c>
      <c r="M154" s="26">
        <f t="shared" si="16"/>
        <v>-9</v>
      </c>
      <c r="N154" s="26"/>
      <c r="O154" s="23">
        <f t="shared" si="19"/>
        <v>0.0040353625442127086</v>
      </c>
      <c r="P154" s="23"/>
      <c r="Q154" s="23">
        <f t="shared" si="20"/>
        <v>0.14674045615318942</v>
      </c>
      <c r="R154" s="23"/>
      <c r="S154" s="23">
        <f t="shared" si="21"/>
        <v>8.144095316502021</v>
      </c>
      <c r="T154" s="23"/>
      <c r="U154" s="23"/>
      <c r="V154" s="23">
        <v>84</v>
      </c>
      <c r="W154" s="23">
        <f t="shared" si="12"/>
        <v>8.144095316502021</v>
      </c>
      <c r="X154" s="23">
        <f t="shared" si="17"/>
        <v>0.08300000000000006</v>
      </c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23"/>
      <c r="C155" s="23"/>
      <c r="D155" s="23"/>
      <c r="E155" s="26">
        <f t="shared" si="13"/>
        <v>18</v>
      </c>
      <c r="F155" s="26"/>
      <c r="G155" s="26">
        <v>0.055</v>
      </c>
      <c r="H155" s="26">
        <v>0.256</v>
      </c>
      <c r="I155" s="26"/>
      <c r="J155" s="26">
        <f t="shared" si="14"/>
        <v>9.41273326015369</v>
      </c>
      <c r="K155" s="26">
        <f t="shared" si="18"/>
        <v>0.08400000000000006</v>
      </c>
      <c r="L155" s="26">
        <f t="shared" si="15"/>
        <v>9</v>
      </c>
      <c r="M155" s="26">
        <f t="shared" si="16"/>
        <v>-9</v>
      </c>
      <c r="N155" s="26"/>
      <c r="O155" s="23">
        <f t="shared" si="19"/>
        <v>0.0040353625442127086</v>
      </c>
      <c r="P155" s="23"/>
      <c r="Q155" s="23">
        <f t="shared" si="20"/>
        <v>0.14674045615318942</v>
      </c>
      <c r="R155" s="23"/>
      <c r="S155" s="23">
        <f t="shared" si="21"/>
        <v>8.29083577265521</v>
      </c>
      <c r="T155" s="23"/>
      <c r="U155" s="23"/>
      <c r="V155" s="23">
        <v>85</v>
      </c>
      <c r="W155" s="23">
        <f t="shared" si="12"/>
        <v>8.29083577265521</v>
      </c>
      <c r="X155" s="23">
        <f t="shared" si="17"/>
        <v>0.08400000000000006</v>
      </c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23"/>
      <c r="C156" s="23"/>
      <c r="D156" s="23"/>
      <c r="E156" s="26">
        <f t="shared" si="13"/>
        <v>18</v>
      </c>
      <c r="F156" s="26"/>
      <c r="G156" s="26">
        <v>0.055</v>
      </c>
      <c r="H156" s="26">
        <v>0.256</v>
      </c>
      <c r="I156" s="26"/>
      <c r="J156" s="26">
        <f t="shared" si="14"/>
        <v>9.638179960970863</v>
      </c>
      <c r="K156" s="26">
        <f t="shared" si="18"/>
        <v>0.08500000000000006</v>
      </c>
      <c r="L156" s="26">
        <f t="shared" si="15"/>
        <v>9</v>
      </c>
      <c r="M156" s="26">
        <f t="shared" si="16"/>
        <v>-9</v>
      </c>
      <c r="N156" s="26"/>
      <c r="O156" s="23">
        <f t="shared" si="19"/>
        <v>0.0040353625442127086</v>
      </c>
      <c r="P156" s="23"/>
      <c r="Q156" s="23">
        <f t="shared" si="20"/>
        <v>0.14674045615318942</v>
      </c>
      <c r="R156" s="23"/>
      <c r="S156" s="23">
        <f t="shared" si="21"/>
        <v>8.4375762288084</v>
      </c>
      <c r="T156" s="23"/>
      <c r="U156" s="23"/>
      <c r="V156" s="23">
        <v>86</v>
      </c>
      <c r="W156" s="23">
        <f t="shared" si="12"/>
        <v>8.4375762288084</v>
      </c>
      <c r="X156" s="23">
        <f t="shared" si="17"/>
        <v>0.08500000000000006</v>
      </c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23"/>
      <c r="C157" s="23"/>
      <c r="D157" s="23"/>
      <c r="E157" s="26">
        <f t="shared" si="13"/>
        <v>18</v>
      </c>
      <c r="F157" s="26"/>
      <c r="G157" s="26">
        <v>0.055</v>
      </c>
      <c r="H157" s="26">
        <v>0.256</v>
      </c>
      <c r="I157" s="26"/>
      <c r="J157" s="26">
        <f t="shared" si="14"/>
        <v>9.866294670081732</v>
      </c>
      <c r="K157" s="26">
        <f t="shared" si="18"/>
        <v>0.08600000000000006</v>
      </c>
      <c r="L157" s="26">
        <f t="shared" si="15"/>
        <v>9</v>
      </c>
      <c r="M157" s="26">
        <f t="shared" si="16"/>
        <v>-9</v>
      </c>
      <c r="N157" s="26"/>
      <c r="O157" s="23">
        <f t="shared" si="19"/>
        <v>0.0040353625442127086</v>
      </c>
      <c r="P157" s="23"/>
      <c r="Q157" s="23">
        <f t="shared" si="20"/>
        <v>0.14674045615318942</v>
      </c>
      <c r="R157" s="23"/>
      <c r="S157" s="23">
        <f t="shared" si="21"/>
        <v>8.584316684961589</v>
      </c>
      <c r="T157" s="23"/>
      <c r="U157" s="23"/>
      <c r="V157" s="23">
        <v>87</v>
      </c>
      <c r="W157" s="23">
        <f t="shared" si="12"/>
        <v>8.584316684961589</v>
      </c>
      <c r="X157" s="23">
        <f t="shared" si="17"/>
        <v>0.08600000000000006</v>
      </c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23"/>
      <c r="C158" s="23"/>
      <c r="D158" s="23"/>
      <c r="E158" s="26">
        <f t="shared" si="13"/>
        <v>18</v>
      </c>
      <c r="F158" s="26"/>
      <c r="G158" s="26">
        <v>0.055</v>
      </c>
      <c r="H158" s="26">
        <v>0.256</v>
      </c>
      <c r="I158" s="26"/>
      <c r="J158" s="26">
        <f t="shared" si="14"/>
        <v>10.097077387486292</v>
      </c>
      <c r="K158" s="26">
        <f t="shared" si="18"/>
        <v>0.08700000000000006</v>
      </c>
      <c r="L158" s="26">
        <f t="shared" si="15"/>
        <v>9</v>
      </c>
      <c r="M158" s="26">
        <f t="shared" si="16"/>
        <v>-9</v>
      </c>
      <c r="N158" s="26"/>
      <c r="O158" s="23">
        <f t="shared" si="19"/>
        <v>0.0040353625442127086</v>
      </c>
      <c r="P158" s="23"/>
      <c r="Q158" s="23">
        <f t="shared" si="20"/>
        <v>0.14674045615318942</v>
      </c>
      <c r="R158" s="23"/>
      <c r="S158" s="23">
        <f t="shared" si="21"/>
        <v>8.73105714111478</v>
      </c>
      <c r="T158" s="23"/>
      <c r="U158" s="23"/>
      <c r="V158" s="23">
        <v>88</v>
      </c>
      <c r="W158" s="23">
        <f t="shared" si="12"/>
        <v>8.73105714111478</v>
      </c>
      <c r="X158" s="23">
        <f t="shared" si="17"/>
        <v>0.08700000000000006</v>
      </c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23"/>
      <c r="C159" s="23"/>
      <c r="D159" s="23"/>
      <c r="E159" s="26">
        <f t="shared" si="13"/>
        <v>18</v>
      </c>
      <c r="F159" s="26"/>
      <c r="G159" s="26">
        <v>0.055</v>
      </c>
      <c r="H159" s="26">
        <v>0.256</v>
      </c>
      <c r="I159" s="26"/>
      <c r="J159" s="26">
        <f t="shared" si="14"/>
        <v>10.33052811318455</v>
      </c>
      <c r="K159" s="26">
        <f t="shared" si="18"/>
        <v>0.08800000000000006</v>
      </c>
      <c r="L159" s="26">
        <f t="shared" si="15"/>
        <v>9</v>
      </c>
      <c r="M159" s="26">
        <f t="shared" si="16"/>
        <v>-9</v>
      </c>
      <c r="N159" s="26"/>
      <c r="O159" s="23">
        <f t="shared" si="19"/>
        <v>0.0040353625442127086</v>
      </c>
      <c r="P159" s="23"/>
      <c r="Q159" s="23">
        <f t="shared" si="20"/>
        <v>0.14674045615318942</v>
      </c>
      <c r="R159" s="23"/>
      <c r="S159" s="23">
        <f t="shared" si="21"/>
        <v>8.87779759726797</v>
      </c>
      <c r="T159" s="23"/>
      <c r="U159" s="23"/>
      <c r="V159" s="23">
        <v>89</v>
      </c>
      <c r="W159" s="23">
        <f t="shared" si="12"/>
        <v>8.87779759726797</v>
      </c>
      <c r="X159" s="23">
        <f t="shared" si="17"/>
        <v>0.08800000000000006</v>
      </c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23"/>
      <c r="C160" s="23"/>
      <c r="D160" s="23"/>
      <c r="E160" s="26">
        <f t="shared" si="13"/>
        <v>18</v>
      </c>
      <c r="F160" s="26"/>
      <c r="G160" s="26">
        <v>0.055</v>
      </c>
      <c r="H160" s="26">
        <v>0.256</v>
      </c>
      <c r="I160" s="26"/>
      <c r="J160" s="26">
        <f t="shared" si="14"/>
        <v>10.5666468471765</v>
      </c>
      <c r="K160" s="26">
        <f t="shared" si="18"/>
        <v>0.08900000000000007</v>
      </c>
      <c r="L160" s="26">
        <f t="shared" si="15"/>
        <v>9</v>
      </c>
      <c r="M160" s="26">
        <f t="shared" si="16"/>
        <v>-9</v>
      </c>
      <c r="N160" s="26"/>
      <c r="O160" s="23">
        <f t="shared" si="19"/>
        <v>0.0040353625442127086</v>
      </c>
      <c r="P160" s="23"/>
      <c r="Q160" s="23">
        <f t="shared" si="20"/>
        <v>0.14674045615318942</v>
      </c>
      <c r="R160" s="23"/>
      <c r="S160" s="23">
        <f t="shared" si="21"/>
        <v>9.024538053421159</v>
      </c>
      <c r="T160" s="23"/>
      <c r="U160" s="23"/>
      <c r="V160" s="23">
        <v>90</v>
      </c>
      <c r="W160" s="23">
        <f t="shared" si="12"/>
        <v>9.024538053421159</v>
      </c>
      <c r="X160" s="23">
        <f t="shared" si="17"/>
        <v>0.08900000000000007</v>
      </c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23"/>
      <c r="C161" s="23"/>
      <c r="D161" s="23"/>
      <c r="E161" s="26">
        <f t="shared" si="13"/>
        <v>18</v>
      </c>
      <c r="F161" s="26"/>
      <c r="G161" s="26">
        <v>0.055</v>
      </c>
      <c r="H161" s="26">
        <v>0.256</v>
      </c>
      <c r="I161" s="26"/>
      <c r="J161" s="26">
        <f t="shared" si="14"/>
        <v>10.805433589462146</v>
      </c>
      <c r="K161" s="26">
        <f t="shared" si="18"/>
        <v>0.09000000000000007</v>
      </c>
      <c r="L161" s="26">
        <f t="shared" si="15"/>
        <v>9</v>
      </c>
      <c r="M161" s="26">
        <f t="shared" si="16"/>
        <v>-9</v>
      </c>
      <c r="N161" s="26"/>
      <c r="O161" s="23">
        <f t="shared" si="19"/>
        <v>0.0040353625442127086</v>
      </c>
      <c r="P161" s="23"/>
      <c r="Q161" s="23">
        <f t="shared" si="20"/>
        <v>0.14674045615318942</v>
      </c>
      <c r="R161" s="23"/>
      <c r="S161" s="23">
        <f t="shared" si="21"/>
        <v>9.171278509574348</v>
      </c>
      <c r="T161" s="23"/>
      <c r="U161" s="23"/>
      <c r="V161" s="23">
        <v>91</v>
      </c>
      <c r="W161" s="23">
        <f t="shared" si="12"/>
        <v>9.171278509574348</v>
      </c>
      <c r="X161" s="23">
        <f t="shared" si="17"/>
        <v>0.09000000000000007</v>
      </c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23"/>
      <c r="C162" s="23"/>
      <c r="D162" s="23"/>
      <c r="E162" s="26">
        <f t="shared" si="13"/>
        <v>18</v>
      </c>
      <c r="F162" s="26"/>
      <c r="G162" s="26">
        <v>0.055</v>
      </c>
      <c r="H162" s="26">
        <v>0.256</v>
      </c>
      <c r="I162" s="26"/>
      <c r="J162" s="26">
        <f t="shared" si="14"/>
        <v>11.046888340041486</v>
      </c>
      <c r="K162" s="26">
        <f t="shared" si="18"/>
        <v>0.09100000000000007</v>
      </c>
      <c r="L162" s="26">
        <f t="shared" si="15"/>
        <v>9</v>
      </c>
      <c r="M162" s="26">
        <f t="shared" si="16"/>
        <v>-9</v>
      </c>
      <c r="N162" s="26"/>
      <c r="O162" s="23">
        <f t="shared" si="19"/>
        <v>0.0040353625442127086</v>
      </c>
      <c r="P162" s="23"/>
      <c r="Q162" s="23">
        <f t="shared" si="20"/>
        <v>0.14674045615318942</v>
      </c>
      <c r="R162" s="23"/>
      <c r="S162" s="23">
        <f t="shared" si="21"/>
        <v>9.318018965727537</v>
      </c>
      <c r="T162" s="23"/>
      <c r="U162" s="23"/>
      <c r="V162" s="23">
        <v>92</v>
      </c>
      <c r="W162" s="23">
        <f t="shared" si="12"/>
        <v>9.318018965727537</v>
      </c>
      <c r="X162" s="23">
        <f t="shared" si="17"/>
        <v>0.09100000000000007</v>
      </c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23"/>
      <c r="C163" s="23"/>
      <c r="D163" s="23"/>
      <c r="E163" s="26">
        <f t="shared" si="13"/>
        <v>18</v>
      </c>
      <c r="F163" s="26"/>
      <c r="G163" s="26">
        <v>0.055</v>
      </c>
      <c r="H163" s="26">
        <v>0.256</v>
      </c>
      <c r="I163" s="26"/>
      <c r="J163" s="26">
        <f t="shared" si="14"/>
        <v>11.291011098914518</v>
      </c>
      <c r="K163" s="26">
        <f t="shared" si="18"/>
        <v>0.09200000000000007</v>
      </c>
      <c r="L163" s="26">
        <f t="shared" si="15"/>
        <v>9</v>
      </c>
      <c r="M163" s="26">
        <f t="shared" si="16"/>
        <v>-9</v>
      </c>
      <c r="N163" s="26"/>
      <c r="O163" s="23">
        <f t="shared" si="19"/>
        <v>0.0040353625442127086</v>
      </c>
      <c r="P163" s="23"/>
      <c r="Q163" s="23">
        <f t="shared" si="20"/>
        <v>0.14674045615318942</v>
      </c>
      <c r="R163" s="23"/>
      <c r="S163" s="23">
        <f t="shared" si="21"/>
        <v>9.464759421880728</v>
      </c>
      <c r="T163" s="23"/>
      <c r="U163" s="23"/>
      <c r="V163" s="23">
        <v>93</v>
      </c>
      <c r="W163" s="23">
        <f t="shared" si="12"/>
        <v>9.464759421880728</v>
      </c>
      <c r="X163" s="23">
        <f t="shared" si="17"/>
        <v>0.09200000000000007</v>
      </c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23"/>
      <c r="C164" s="23"/>
      <c r="D164" s="23"/>
      <c r="E164" s="26">
        <f t="shared" si="13"/>
        <v>18</v>
      </c>
      <c r="F164" s="26"/>
      <c r="G164" s="26">
        <v>0.055</v>
      </c>
      <c r="H164" s="26">
        <v>0.256</v>
      </c>
      <c r="I164" s="26"/>
      <c r="J164" s="26">
        <f t="shared" si="14"/>
        <v>11.537801866081246</v>
      </c>
      <c r="K164" s="26">
        <f t="shared" si="18"/>
        <v>0.09300000000000007</v>
      </c>
      <c r="L164" s="26">
        <f t="shared" si="15"/>
        <v>9</v>
      </c>
      <c r="M164" s="26">
        <f t="shared" si="16"/>
        <v>-9</v>
      </c>
      <c r="N164" s="26"/>
      <c r="O164" s="23">
        <f t="shared" si="19"/>
        <v>0.0040353625442127086</v>
      </c>
      <c r="P164" s="23"/>
      <c r="Q164" s="23">
        <f t="shared" si="20"/>
        <v>0.14674045615318942</v>
      </c>
      <c r="R164" s="23"/>
      <c r="S164" s="23">
        <f t="shared" si="21"/>
        <v>9.611499878033918</v>
      </c>
      <c r="T164" s="23"/>
      <c r="U164" s="23"/>
      <c r="V164" s="23">
        <v>94</v>
      </c>
      <c r="W164" s="23">
        <f t="shared" si="12"/>
        <v>9.611499878033918</v>
      </c>
      <c r="X164" s="23">
        <f t="shared" si="17"/>
        <v>0.09300000000000007</v>
      </c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23"/>
      <c r="C165" s="23"/>
      <c r="D165" s="23"/>
      <c r="E165" s="26">
        <f t="shared" si="13"/>
        <v>18</v>
      </c>
      <c r="F165" s="26"/>
      <c r="G165" s="26">
        <v>0.055</v>
      </c>
      <c r="H165" s="26">
        <v>0.256</v>
      </c>
      <c r="I165" s="26"/>
      <c r="J165" s="26">
        <f t="shared" si="14"/>
        <v>11.787260641541668</v>
      </c>
      <c r="K165" s="26">
        <f t="shared" si="18"/>
        <v>0.09400000000000007</v>
      </c>
      <c r="L165" s="26">
        <f t="shared" si="15"/>
        <v>9</v>
      </c>
      <c r="M165" s="26">
        <f t="shared" si="16"/>
        <v>-9</v>
      </c>
      <c r="N165" s="26"/>
      <c r="O165" s="23">
        <f t="shared" si="19"/>
        <v>0.0040353625442127086</v>
      </c>
      <c r="P165" s="23"/>
      <c r="Q165" s="23">
        <f t="shared" si="20"/>
        <v>0.14674045615318942</v>
      </c>
      <c r="R165" s="23"/>
      <c r="S165" s="23">
        <f t="shared" si="21"/>
        <v>9.758240334187107</v>
      </c>
      <c r="T165" s="23"/>
      <c r="U165" s="23"/>
      <c r="V165" s="23">
        <v>95</v>
      </c>
      <c r="W165" s="23">
        <f t="shared" si="12"/>
        <v>9.758240334187107</v>
      </c>
      <c r="X165" s="23">
        <f t="shared" si="17"/>
        <v>0.09400000000000007</v>
      </c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23"/>
      <c r="C166" s="23"/>
      <c r="D166" s="23"/>
      <c r="E166" s="26">
        <f t="shared" si="13"/>
        <v>18</v>
      </c>
      <c r="F166" s="26"/>
      <c r="G166" s="26">
        <v>0.055</v>
      </c>
      <c r="H166" s="26">
        <v>0.256</v>
      </c>
      <c r="I166" s="26"/>
      <c r="J166" s="26">
        <f t="shared" si="14"/>
        <v>12.039387425295788</v>
      </c>
      <c r="K166" s="26">
        <f t="shared" si="18"/>
        <v>0.09500000000000007</v>
      </c>
      <c r="L166" s="26">
        <f t="shared" si="15"/>
        <v>9</v>
      </c>
      <c r="M166" s="26">
        <f t="shared" si="16"/>
        <v>-9</v>
      </c>
      <c r="N166" s="26"/>
      <c r="O166" s="23">
        <f t="shared" si="19"/>
        <v>0.0040353625442127086</v>
      </c>
      <c r="P166" s="23"/>
      <c r="Q166" s="23">
        <f t="shared" si="20"/>
        <v>0.14674045615318942</v>
      </c>
      <c r="R166" s="23"/>
      <c r="S166" s="23">
        <f t="shared" si="21"/>
        <v>9.904980790340296</v>
      </c>
      <c r="T166" s="23"/>
      <c r="U166" s="23"/>
      <c r="V166" s="23">
        <v>96</v>
      </c>
      <c r="W166" s="23">
        <f t="shared" si="12"/>
        <v>9.904980790340296</v>
      </c>
      <c r="X166" s="23">
        <f t="shared" si="17"/>
        <v>0.09500000000000007</v>
      </c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23"/>
      <c r="C167" s="23"/>
      <c r="D167" s="23"/>
      <c r="E167" s="26">
        <f t="shared" si="13"/>
        <v>18</v>
      </c>
      <c r="F167" s="26"/>
      <c r="G167" s="26">
        <v>0.055</v>
      </c>
      <c r="H167" s="26">
        <v>0.256</v>
      </c>
      <c r="I167" s="26"/>
      <c r="J167" s="26">
        <f t="shared" si="14"/>
        <v>12.294182217343597</v>
      </c>
      <c r="K167" s="26">
        <f t="shared" si="18"/>
        <v>0.09600000000000007</v>
      </c>
      <c r="L167" s="26">
        <f t="shared" si="15"/>
        <v>9</v>
      </c>
      <c r="M167" s="26">
        <f t="shared" si="16"/>
        <v>-9</v>
      </c>
      <c r="N167" s="26"/>
      <c r="O167" s="23">
        <f t="shared" si="19"/>
        <v>0.0040353625442127086</v>
      </c>
      <c r="P167" s="23"/>
      <c r="Q167" s="23">
        <f t="shared" si="20"/>
        <v>0.14674045615318942</v>
      </c>
      <c r="R167" s="23"/>
      <c r="S167" s="23">
        <f t="shared" si="21"/>
        <v>10.051721246493486</v>
      </c>
      <c r="T167" s="23"/>
      <c r="U167" s="23"/>
      <c r="V167" s="23">
        <v>97</v>
      </c>
      <c r="W167" s="23">
        <f t="shared" si="12"/>
        <v>10.051721246493486</v>
      </c>
      <c r="X167" s="23">
        <f t="shared" si="17"/>
        <v>0.09600000000000007</v>
      </c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23"/>
      <c r="C168" s="23"/>
      <c r="D168" s="23"/>
      <c r="E168" s="26">
        <f t="shared" si="13"/>
        <v>18</v>
      </c>
      <c r="F168" s="26"/>
      <c r="G168" s="26">
        <v>0.055</v>
      </c>
      <c r="H168" s="26">
        <v>0.256</v>
      </c>
      <c r="I168" s="26"/>
      <c r="J168" s="26">
        <f t="shared" si="14"/>
        <v>12.551645017685104</v>
      </c>
      <c r="K168" s="26">
        <f t="shared" si="18"/>
        <v>0.09700000000000007</v>
      </c>
      <c r="L168" s="26">
        <f t="shared" si="15"/>
        <v>9</v>
      </c>
      <c r="M168" s="26">
        <f t="shared" si="16"/>
        <v>-9</v>
      </c>
      <c r="N168" s="26"/>
      <c r="O168" s="23">
        <f t="shared" si="19"/>
        <v>0.0040353625442127086</v>
      </c>
      <c r="P168" s="23"/>
      <c r="Q168" s="23">
        <f t="shared" si="20"/>
        <v>0.14674045615318942</v>
      </c>
      <c r="R168" s="23"/>
      <c r="S168" s="23">
        <f t="shared" si="21"/>
        <v>10.198461702646675</v>
      </c>
      <c r="T168" s="23"/>
      <c r="U168" s="23"/>
      <c r="V168" s="23">
        <v>98</v>
      </c>
      <c r="W168" s="23">
        <f t="shared" si="12"/>
        <v>10.198461702646675</v>
      </c>
      <c r="X168" s="23">
        <f t="shared" si="17"/>
        <v>0.09700000000000007</v>
      </c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23"/>
      <c r="C169" s="23"/>
      <c r="D169" s="23"/>
      <c r="E169" s="26">
        <f t="shared" si="13"/>
        <v>18</v>
      </c>
      <c r="F169" s="26"/>
      <c r="G169" s="26">
        <v>0.055</v>
      </c>
      <c r="H169" s="26">
        <v>0.256</v>
      </c>
      <c r="I169" s="26"/>
      <c r="J169" s="26">
        <f t="shared" si="14"/>
        <v>12.8117758263203</v>
      </c>
      <c r="K169" s="26">
        <f t="shared" si="18"/>
        <v>0.09800000000000007</v>
      </c>
      <c r="L169" s="26">
        <f t="shared" si="15"/>
        <v>9</v>
      </c>
      <c r="M169" s="26">
        <f t="shared" si="16"/>
        <v>-9</v>
      </c>
      <c r="N169" s="26"/>
      <c r="O169" s="23">
        <f t="shared" si="19"/>
        <v>0.0040353625442127086</v>
      </c>
      <c r="P169" s="23"/>
      <c r="Q169" s="23">
        <f t="shared" si="20"/>
        <v>0.14674045615318942</v>
      </c>
      <c r="R169" s="23"/>
      <c r="S169" s="23">
        <f t="shared" si="21"/>
        <v>10.345202158799864</v>
      </c>
      <c r="T169" s="23"/>
      <c r="U169" s="23"/>
      <c r="V169" s="23">
        <v>99</v>
      </c>
      <c r="W169" s="23">
        <f t="shared" si="12"/>
        <v>10.345202158799864</v>
      </c>
      <c r="X169" s="23">
        <f t="shared" si="17"/>
        <v>0.09800000000000007</v>
      </c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>
      <c r="A170" s="1"/>
      <c r="B170" s="23"/>
      <c r="C170" s="23"/>
      <c r="D170" s="23"/>
      <c r="E170" s="26">
        <f t="shared" si="13"/>
        <v>18</v>
      </c>
      <c r="F170" s="26"/>
      <c r="G170" s="26">
        <v>0.055</v>
      </c>
      <c r="H170" s="26">
        <v>0.256</v>
      </c>
      <c r="I170" s="26"/>
      <c r="J170" s="26">
        <f t="shared" si="14"/>
        <v>13.074574643249194</v>
      </c>
      <c r="K170" s="26">
        <f t="shared" si="18"/>
        <v>0.09900000000000007</v>
      </c>
      <c r="L170" s="26">
        <f t="shared" si="15"/>
        <v>9</v>
      </c>
      <c r="M170" s="26">
        <f t="shared" si="16"/>
        <v>-9</v>
      </c>
      <c r="N170" s="26"/>
      <c r="O170" s="23">
        <f t="shared" si="19"/>
        <v>0.0040353625442127086</v>
      </c>
      <c r="P170" s="23"/>
      <c r="Q170" s="23">
        <f t="shared" si="20"/>
        <v>0.14674045615318942</v>
      </c>
      <c r="R170" s="23"/>
      <c r="S170" s="23">
        <f t="shared" si="21"/>
        <v>10.491942614953054</v>
      </c>
      <c r="T170" s="23"/>
      <c r="U170" s="23"/>
      <c r="V170" s="23">
        <v>100</v>
      </c>
      <c r="W170" s="23">
        <f t="shared" si="12"/>
        <v>10.491942614953054</v>
      </c>
      <c r="X170" s="23">
        <f t="shared" si="17"/>
        <v>0.09900000000000007</v>
      </c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>
      <c r="A171" s="1"/>
      <c r="B171" s="23"/>
      <c r="C171" s="23"/>
      <c r="D171" s="23"/>
      <c r="E171" s="26">
        <f t="shared" si="13"/>
        <v>18</v>
      </c>
      <c r="F171" s="26"/>
      <c r="G171" s="26">
        <v>0.055</v>
      </c>
      <c r="H171" s="26">
        <v>0.256</v>
      </c>
      <c r="I171" s="26"/>
      <c r="J171" s="26">
        <f t="shared" si="14"/>
        <v>13.340041468471785</v>
      </c>
      <c r="K171" s="26">
        <f t="shared" si="18"/>
        <v>0.10000000000000007</v>
      </c>
      <c r="L171" s="26">
        <f t="shared" si="15"/>
        <v>9</v>
      </c>
      <c r="M171" s="26">
        <f t="shared" si="16"/>
        <v>-9</v>
      </c>
      <c r="N171" s="26"/>
      <c r="O171" s="23">
        <f t="shared" si="19"/>
        <v>0.0040353625442127086</v>
      </c>
      <c r="P171" s="23"/>
      <c r="Q171" s="23">
        <f t="shared" si="20"/>
        <v>0.14674045615318942</v>
      </c>
      <c r="R171" s="23"/>
      <c r="S171" s="23">
        <f t="shared" si="21"/>
        <v>10.638683071106245</v>
      </c>
      <c r="T171" s="23"/>
      <c r="U171" s="23"/>
      <c r="V171" s="23">
        <v>101</v>
      </c>
      <c r="W171" s="23">
        <f t="shared" si="12"/>
        <v>10.638683071106245</v>
      </c>
      <c r="X171" s="23">
        <f t="shared" si="17"/>
        <v>0.10000000000000007</v>
      </c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>
      <c r="A172" s="1"/>
      <c r="B172" s="23"/>
      <c r="C172" s="23"/>
      <c r="D172" s="23"/>
      <c r="E172" s="26">
        <f t="shared" si="13"/>
        <v>18</v>
      </c>
      <c r="F172" s="26"/>
      <c r="G172" s="26">
        <v>0.055</v>
      </c>
      <c r="H172" s="26">
        <v>0.256</v>
      </c>
      <c r="I172" s="26"/>
      <c r="J172" s="26">
        <f t="shared" si="14"/>
        <v>13.608176301988069</v>
      </c>
      <c r="K172" s="26">
        <f t="shared" si="18"/>
        <v>0.10100000000000008</v>
      </c>
      <c r="L172" s="26">
        <f t="shared" si="15"/>
        <v>9</v>
      </c>
      <c r="M172" s="26">
        <f t="shared" si="16"/>
        <v>-9</v>
      </c>
      <c r="N172" s="26"/>
      <c r="O172" s="23">
        <f t="shared" si="19"/>
        <v>0.0040353625442127086</v>
      </c>
      <c r="P172" s="23"/>
      <c r="Q172" s="23">
        <f t="shared" si="20"/>
        <v>0.14674045615318942</v>
      </c>
      <c r="R172" s="23"/>
      <c r="S172" s="23">
        <f t="shared" si="21"/>
        <v>10.785423527259434</v>
      </c>
      <c r="T172" s="23"/>
      <c r="U172" s="23"/>
      <c r="V172" s="23">
        <v>102</v>
      </c>
      <c r="W172" s="23">
        <f t="shared" si="12"/>
        <v>10.785423527259434</v>
      </c>
      <c r="X172" s="23">
        <f t="shared" si="17"/>
        <v>0.10100000000000008</v>
      </c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>
      <c r="A173" s="1"/>
      <c r="B173" s="23"/>
      <c r="C173" s="23"/>
      <c r="D173" s="23"/>
      <c r="E173" s="26">
        <f t="shared" si="13"/>
        <v>18</v>
      </c>
      <c r="F173" s="26"/>
      <c r="G173" s="26">
        <v>0.055</v>
      </c>
      <c r="H173" s="26">
        <v>0.256</v>
      </c>
      <c r="I173" s="26"/>
      <c r="J173" s="26">
        <f t="shared" si="14"/>
        <v>13.878979143798045</v>
      </c>
      <c r="K173" s="26">
        <f t="shared" si="18"/>
        <v>0.10200000000000008</v>
      </c>
      <c r="L173" s="26">
        <f t="shared" si="15"/>
        <v>9</v>
      </c>
      <c r="M173" s="26">
        <f t="shared" si="16"/>
        <v>-9</v>
      </c>
      <c r="N173" s="26"/>
      <c r="O173" s="23">
        <f t="shared" si="19"/>
        <v>0.0040353625442127086</v>
      </c>
      <c r="P173" s="23"/>
      <c r="Q173" s="23">
        <f t="shared" si="20"/>
        <v>0.14674045615318942</v>
      </c>
      <c r="R173" s="23"/>
      <c r="S173" s="23">
        <f t="shared" si="21"/>
        <v>10.932163983412623</v>
      </c>
      <c r="T173" s="23"/>
      <c r="U173" s="23"/>
      <c r="V173" s="23">
        <v>103</v>
      </c>
      <c r="W173" s="23">
        <f t="shared" si="12"/>
        <v>10.932163983412623</v>
      </c>
      <c r="X173" s="23">
        <f t="shared" si="17"/>
        <v>0.10200000000000008</v>
      </c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>
      <c r="A174" s="1"/>
      <c r="B174" s="23"/>
      <c r="C174" s="23"/>
      <c r="D174" s="23"/>
      <c r="E174" s="26">
        <f t="shared" si="13"/>
        <v>18</v>
      </c>
      <c r="F174" s="26"/>
      <c r="G174" s="26">
        <v>0.055</v>
      </c>
      <c r="H174" s="26">
        <v>0.256</v>
      </c>
      <c r="I174" s="26"/>
      <c r="J174" s="26">
        <f t="shared" si="14"/>
        <v>14.152449993901715</v>
      </c>
      <c r="K174" s="26">
        <f t="shared" si="18"/>
        <v>0.10300000000000008</v>
      </c>
      <c r="L174" s="26">
        <f t="shared" si="15"/>
        <v>9</v>
      </c>
      <c r="M174" s="26">
        <f t="shared" si="16"/>
        <v>-9</v>
      </c>
      <c r="N174" s="26"/>
      <c r="O174" s="23">
        <f t="shared" si="19"/>
        <v>0.0040353625442127086</v>
      </c>
      <c r="P174" s="23"/>
      <c r="Q174" s="23">
        <f t="shared" si="20"/>
        <v>0.14674045615318942</v>
      </c>
      <c r="R174" s="23"/>
      <c r="S174" s="23">
        <f t="shared" si="21"/>
        <v>11.078904439565813</v>
      </c>
      <c r="T174" s="23"/>
      <c r="U174" s="23"/>
      <c r="V174" s="23">
        <v>104</v>
      </c>
      <c r="W174" s="23">
        <f t="shared" si="12"/>
        <v>11.078904439565813</v>
      </c>
      <c r="X174" s="23">
        <f t="shared" si="17"/>
        <v>0.10300000000000008</v>
      </c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>
      <c r="A175" s="1"/>
      <c r="B175" s="23"/>
      <c r="C175" s="23"/>
      <c r="D175" s="23"/>
      <c r="E175" s="26">
        <f t="shared" si="13"/>
        <v>18</v>
      </c>
      <c r="F175" s="26"/>
      <c r="G175" s="26">
        <v>0.055</v>
      </c>
      <c r="H175" s="26">
        <v>0.256</v>
      </c>
      <c r="I175" s="26"/>
      <c r="J175" s="26">
        <f t="shared" si="14"/>
        <v>14.428588852299082</v>
      </c>
      <c r="K175" s="26">
        <f t="shared" si="18"/>
        <v>0.10400000000000008</v>
      </c>
      <c r="L175" s="26">
        <f t="shared" si="15"/>
        <v>9</v>
      </c>
      <c r="M175" s="26">
        <f t="shared" si="16"/>
        <v>-9</v>
      </c>
      <c r="N175" s="26"/>
      <c r="O175" s="23">
        <f t="shared" si="19"/>
        <v>0.0040353625442127086</v>
      </c>
      <c r="P175" s="23"/>
      <c r="Q175" s="23">
        <f t="shared" si="20"/>
        <v>0.14674045615318942</v>
      </c>
      <c r="R175" s="23"/>
      <c r="S175" s="23">
        <f t="shared" si="21"/>
        <v>11.225644895719002</v>
      </c>
      <c r="T175" s="23"/>
      <c r="U175" s="23"/>
      <c r="V175" s="23">
        <v>105</v>
      </c>
      <c r="W175" s="23">
        <f t="shared" si="12"/>
        <v>11.225644895719002</v>
      </c>
      <c r="X175" s="23">
        <f t="shared" si="17"/>
        <v>0.10400000000000008</v>
      </c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>
      <c r="A176" s="1"/>
      <c r="B176" s="23"/>
      <c r="C176" s="23"/>
      <c r="D176" s="23"/>
      <c r="E176" s="26">
        <f t="shared" si="13"/>
        <v>18</v>
      </c>
      <c r="F176" s="26"/>
      <c r="G176" s="26">
        <v>0.055</v>
      </c>
      <c r="H176" s="26">
        <v>0.256</v>
      </c>
      <c r="I176" s="26"/>
      <c r="J176" s="26">
        <f t="shared" si="14"/>
        <v>14.707395718990144</v>
      </c>
      <c r="K176" s="26">
        <f t="shared" si="18"/>
        <v>0.10500000000000008</v>
      </c>
      <c r="L176" s="26">
        <f t="shared" si="15"/>
        <v>9</v>
      </c>
      <c r="M176" s="26">
        <f t="shared" si="16"/>
        <v>-9</v>
      </c>
      <c r="N176" s="26"/>
      <c r="O176" s="23">
        <f t="shared" si="19"/>
        <v>0.0040353625442127086</v>
      </c>
      <c r="P176" s="23"/>
      <c r="Q176" s="23">
        <f t="shared" si="20"/>
        <v>0.14674045615318942</v>
      </c>
      <c r="R176" s="23"/>
      <c r="S176" s="23">
        <f t="shared" si="21"/>
        <v>11.372385351872191</v>
      </c>
      <c r="T176" s="23"/>
      <c r="U176" s="23"/>
      <c r="V176" s="23">
        <v>106</v>
      </c>
      <c r="W176" s="23">
        <f t="shared" si="12"/>
        <v>11.372385351872191</v>
      </c>
      <c r="X176" s="23">
        <f t="shared" si="17"/>
        <v>0.10500000000000008</v>
      </c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>
      <c r="A177" s="1"/>
      <c r="B177" s="23"/>
      <c r="C177" s="23"/>
      <c r="D177" s="23"/>
      <c r="E177" s="26">
        <f t="shared" si="13"/>
        <v>18</v>
      </c>
      <c r="F177" s="26"/>
      <c r="G177" s="26">
        <v>0.055</v>
      </c>
      <c r="H177" s="26">
        <v>0.256</v>
      </c>
      <c r="I177" s="26"/>
      <c r="J177" s="26">
        <f t="shared" si="14"/>
        <v>14.988870593974896</v>
      </c>
      <c r="K177" s="26">
        <f t="shared" si="18"/>
        <v>0.10600000000000008</v>
      </c>
      <c r="L177" s="26">
        <f t="shared" si="15"/>
        <v>9</v>
      </c>
      <c r="M177" s="26">
        <f t="shared" si="16"/>
        <v>-9</v>
      </c>
      <c r="N177" s="26"/>
      <c r="O177" s="23">
        <f t="shared" si="19"/>
        <v>0.0040353625442127086</v>
      </c>
      <c r="P177" s="23"/>
      <c r="Q177" s="23">
        <f t="shared" si="20"/>
        <v>0.14674045615318942</v>
      </c>
      <c r="R177" s="23"/>
      <c r="S177" s="23">
        <f t="shared" si="21"/>
        <v>11.51912580802538</v>
      </c>
      <c r="T177" s="23"/>
      <c r="U177" s="23"/>
      <c r="V177" s="23">
        <v>107</v>
      </c>
      <c r="W177" s="23">
        <f t="shared" si="12"/>
        <v>11.51912580802538</v>
      </c>
      <c r="X177" s="23">
        <f t="shared" si="17"/>
        <v>0.10600000000000008</v>
      </c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>
      <c r="A178" s="1"/>
      <c r="B178" s="23"/>
      <c r="C178" s="23"/>
      <c r="D178" s="23"/>
      <c r="E178" s="26">
        <f t="shared" si="13"/>
        <v>18</v>
      </c>
      <c r="F178" s="26"/>
      <c r="G178" s="26">
        <v>0.055</v>
      </c>
      <c r="H178" s="26">
        <v>0.256</v>
      </c>
      <c r="I178" s="26"/>
      <c r="J178" s="26">
        <f t="shared" si="14"/>
        <v>15.273013477253349</v>
      </c>
      <c r="K178" s="26">
        <f t="shared" si="18"/>
        <v>0.10700000000000008</v>
      </c>
      <c r="L178" s="26">
        <f t="shared" si="15"/>
        <v>9</v>
      </c>
      <c r="M178" s="26">
        <f t="shared" si="16"/>
        <v>-9</v>
      </c>
      <c r="N178" s="26"/>
      <c r="O178" s="23">
        <f t="shared" si="19"/>
        <v>0.0040353625442127086</v>
      </c>
      <c r="P178" s="23"/>
      <c r="Q178" s="23">
        <f t="shared" si="20"/>
        <v>0.14674045615318942</v>
      </c>
      <c r="R178" s="23"/>
      <c r="S178" s="23">
        <f t="shared" si="21"/>
        <v>11.66586626417857</v>
      </c>
      <c r="T178" s="23"/>
      <c r="U178" s="23"/>
      <c r="V178" s="23">
        <v>108</v>
      </c>
      <c r="W178" s="23">
        <f t="shared" si="12"/>
        <v>11.66586626417857</v>
      </c>
      <c r="X178" s="23">
        <f t="shared" si="17"/>
        <v>0.10700000000000008</v>
      </c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>
      <c r="A179" s="1"/>
      <c r="B179" s="23"/>
      <c r="C179" s="23"/>
      <c r="D179" s="23"/>
      <c r="E179" s="26">
        <f t="shared" si="13"/>
        <v>18</v>
      </c>
      <c r="F179" s="26"/>
      <c r="G179" s="26">
        <v>0.055</v>
      </c>
      <c r="H179" s="26">
        <v>0.256</v>
      </c>
      <c r="I179" s="26"/>
      <c r="J179" s="26">
        <f t="shared" si="14"/>
        <v>15.55982436882549</v>
      </c>
      <c r="K179" s="26">
        <f t="shared" si="18"/>
        <v>0.10800000000000008</v>
      </c>
      <c r="L179" s="26">
        <f t="shared" si="15"/>
        <v>9</v>
      </c>
      <c r="M179" s="26">
        <f t="shared" si="16"/>
        <v>-9</v>
      </c>
      <c r="N179" s="26"/>
      <c r="O179" s="23">
        <f t="shared" si="19"/>
        <v>0.0040353625442127086</v>
      </c>
      <c r="P179" s="23"/>
      <c r="Q179" s="23">
        <f t="shared" si="20"/>
        <v>0.14674045615318942</v>
      </c>
      <c r="R179" s="23"/>
      <c r="S179" s="23">
        <f t="shared" si="21"/>
        <v>11.812606720331761</v>
      </c>
      <c r="T179" s="23"/>
      <c r="U179" s="23"/>
      <c r="V179" s="23">
        <v>109</v>
      </c>
      <c r="W179" s="23">
        <f t="shared" si="12"/>
        <v>11.812606720331761</v>
      </c>
      <c r="X179" s="23">
        <f t="shared" si="17"/>
        <v>0.10800000000000008</v>
      </c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>
      <c r="A180" s="1"/>
      <c r="B180" s="23"/>
      <c r="C180" s="23"/>
      <c r="D180" s="23"/>
      <c r="E180" s="26">
        <f t="shared" si="13"/>
        <v>18</v>
      </c>
      <c r="F180" s="26"/>
      <c r="G180" s="26">
        <v>0.055</v>
      </c>
      <c r="H180" s="26">
        <v>0.256</v>
      </c>
      <c r="I180" s="26"/>
      <c r="J180" s="26">
        <f t="shared" si="14"/>
        <v>15.849303268691328</v>
      </c>
      <c r="K180" s="26">
        <f t="shared" si="18"/>
        <v>0.10900000000000008</v>
      </c>
      <c r="L180" s="26">
        <f t="shared" si="15"/>
        <v>9</v>
      </c>
      <c r="M180" s="26">
        <f t="shared" si="16"/>
        <v>-9</v>
      </c>
      <c r="N180" s="26"/>
      <c r="O180" s="23">
        <f t="shared" si="19"/>
        <v>0.0040353625442127086</v>
      </c>
      <c r="P180" s="23"/>
      <c r="Q180" s="23">
        <f t="shared" si="20"/>
        <v>0.14674045615318942</v>
      </c>
      <c r="R180" s="23"/>
      <c r="S180" s="23">
        <f t="shared" si="21"/>
        <v>11.95934717648495</v>
      </c>
      <c r="T180" s="23"/>
      <c r="U180" s="23"/>
      <c r="V180" s="23">
        <v>110</v>
      </c>
      <c r="W180" s="23">
        <f t="shared" si="12"/>
        <v>11.95934717648495</v>
      </c>
      <c r="X180" s="23">
        <f t="shared" si="17"/>
        <v>0.10900000000000008</v>
      </c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>
      <c r="A181" s="1"/>
      <c r="B181" s="23"/>
      <c r="C181" s="23"/>
      <c r="D181" s="23"/>
      <c r="E181" s="26">
        <f t="shared" si="13"/>
        <v>18</v>
      </c>
      <c r="F181" s="26"/>
      <c r="G181" s="26">
        <v>0.055</v>
      </c>
      <c r="H181" s="26">
        <v>0.256</v>
      </c>
      <c r="I181" s="26"/>
      <c r="J181" s="26">
        <f t="shared" si="14"/>
        <v>16.14145017685086</v>
      </c>
      <c r="K181" s="26">
        <f t="shared" si="18"/>
        <v>0.11000000000000008</v>
      </c>
      <c r="L181" s="26">
        <f t="shared" si="15"/>
        <v>9</v>
      </c>
      <c r="M181" s="26">
        <f t="shared" si="16"/>
        <v>-9</v>
      </c>
      <c r="N181" s="26"/>
      <c r="O181" s="23">
        <f t="shared" si="19"/>
        <v>0.0040353625442127086</v>
      </c>
      <c r="P181" s="23"/>
      <c r="Q181" s="23">
        <f t="shared" si="20"/>
        <v>0.14674045615318942</v>
      </c>
      <c r="R181" s="23"/>
      <c r="S181" s="23">
        <f t="shared" si="21"/>
        <v>12.10608763263814</v>
      </c>
      <c r="T181" s="23"/>
      <c r="U181" s="23"/>
      <c r="V181" s="23">
        <v>111</v>
      </c>
      <c r="W181" s="23">
        <f t="shared" si="12"/>
        <v>12.10608763263814</v>
      </c>
      <c r="X181" s="23">
        <f t="shared" si="17"/>
        <v>0.11000000000000008</v>
      </c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>
      <c r="A182" s="1"/>
      <c r="B182" s="23"/>
      <c r="C182" s="23"/>
      <c r="D182" s="23"/>
      <c r="E182" s="26">
        <f t="shared" si="13"/>
        <v>18</v>
      </c>
      <c r="F182" s="26"/>
      <c r="G182" s="26">
        <v>0.055</v>
      </c>
      <c r="H182" s="26">
        <v>0.256</v>
      </c>
      <c r="I182" s="26"/>
      <c r="J182" s="26">
        <f t="shared" si="14"/>
        <v>16.436265093304087</v>
      </c>
      <c r="K182" s="26">
        <f t="shared" si="18"/>
        <v>0.11100000000000008</v>
      </c>
      <c r="L182" s="26">
        <f t="shared" si="15"/>
        <v>9</v>
      </c>
      <c r="M182" s="26">
        <f t="shared" si="16"/>
        <v>-9</v>
      </c>
      <c r="N182" s="26"/>
      <c r="O182" s="23">
        <f t="shared" si="19"/>
        <v>0.0040353625442127086</v>
      </c>
      <c r="P182" s="23"/>
      <c r="Q182" s="23">
        <f t="shared" si="20"/>
        <v>0.14674045615318942</v>
      </c>
      <c r="R182" s="23"/>
      <c r="S182" s="23">
        <f t="shared" si="21"/>
        <v>12.252828088791329</v>
      </c>
      <c r="T182" s="23"/>
      <c r="U182" s="23"/>
      <c r="V182" s="23">
        <v>112</v>
      </c>
      <c r="W182" s="23">
        <f t="shared" si="12"/>
        <v>12.252828088791329</v>
      </c>
      <c r="X182" s="23">
        <f t="shared" si="17"/>
        <v>0.11100000000000008</v>
      </c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>
      <c r="A183" s="1"/>
      <c r="B183" s="23"/>
      <c r="C183" s="23"/>
      <c r="D183" s="23"/>
      <c r="E183" s="26">
        <f t="shared" si="13"/>
        <v>18</v>
      </c>
      <c r="F183" s="26"/>
      <c r="G183" s="26">
        <v>0.055</v>
      </c>
      <c r="H183" s="26">
        <v>0.256</v>
      </c>
      <c r="I183" s="26"/>
      <c r="J183" s="26">
        <f t="shared" si="14"/>
        <v>16.733748018051006</v>
      </c>
      <c r="K183" s="26">
        <f t="shared" si="18"/>
        <v>0.11200000000000009</v>
      </c>
      <c r="L183" s="26">
        <f t="shared" si="15"/>
        <v>9</v>
      </c>
      <c r="M183" s="26">
        <f t="shared" si="16"/>
        <v>-9</v>
      </c>
      <c r="N183" s="26"/>
      <c r="O183" s="23">
        <f t="shared" si="19"/>
        <v>0.0040353625442127086</v>
      </c>
      <c r="P183" s="23"/>
      <c r="Q183" s="23">
        <f t="shared" si="20"/>
        <v>0.14674045615318942</v>
      </c>
      <c r="R183" s="23"/>
      <c r="S183" s="23">
        <f t="shared" si="21"/>
        <v>12.399568544944518</v>
      </c>
      <c r="T183" s="23"/>
      <c r="U183" s="23"/>
      <c r="V183" s="23">
        <v>113</v>
      </c>
      <c r="W183" s="23">
        <f t="shared" si="12"/>
        <v>12.399568544944518</v>
      </c>
      <c r="X183" s="23">
        <f t="shared" si="17"/>
        <v>0.11200000000000009</v>
      </c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>
      <c r="A184" s="1"/>
      <c r="B184" s="23"/>
      <c r="C184" s="23"/>
      <c r="D184" s="23"/>
      <c r="E184" s="26">
        <f t="shared" si="13"/>
        <v>18</v>
      </c>
      <c r="F184" s="26"/>
      <c r="G184" s="26">
        <v>0.055</v>
      </c>
      <c r="H184" s="26">
        <v>0.256</v>
      </c>
      <c r="I184" s="26"/>
      <c r="J184" s="26">
        <f t="shared" si="14"/>
        <v>17.033898951091622</v>
      </c>
      <c r="K184" s="26">
        <f t="shared" si="18"/>
        <v>0.11300000000000009</v>
      </c>
      <c r="L184" s="26">
        <f t="shared" si="15"/>
        <v>9</v>
      </c>
      <c r="M184" s="26">
        <f t="shared" si="16"/>
        <v>-9</v>
      </c>
      <c r="N184" s="26"/>
      <c r="O184" s="23">
        <f t="shared" si="19"/>
        <v>0.0040353625442127086</v>
      </c>
      <c r="P184" s="23"/>
      <c r="Q184" s="23">
        <f t="shared" si="20"/>
        <v>0.14674045615318942</v>
      </c>
      <c r="R184" s="23"/>
      <c r="S184" s="23">
        <f t="shared" si="21"/>
        <v>12.546309001097708</v>
      </c>
      <c r="T184" s="23"/>
      <c r="U184" s="23"/>
      <c r="V184" s="23">
        <v>114</v>
      </c>
      <c r="W184" s="23">
        <f t="shared" si="12"/>
        <v>12.546309001097708</v>
      </c>
      <c r="X184" s="23">
        <f t="shared" si="17"/>
        <v>0.11300000000000009</v>
      </c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>
      <c r="A185" s="1"/>
      <c r="B185" s="23"/>
      <c r="C185" s="23"/>
      <c r="D185" s="23"/>
      <c r="E185" s="26">
        <f t="shared" si="13"/>
        <v>18</v>
      </c>
      <c r="F185" s="26"/>
      <c r="G185" s="26">
        <v>0.055</v>
      </c>
      <c r="H185" s="26">
        <v>0.256</v>
      </c>
      <c r="I185" s="26"/>
      <c r="J185" s="26">
        <f t="shared" si="14"/>
        <v>17.33671789242593</v>
      </c>
      <c r="K185" s="26">
        <f t="shared" si="18"/>
        <v>0.11400000000000009</v>
      </c>
      <c r="L185" s="26">
        <f t="shared" si="15"/>
        <v>9</v>
      </c>
      <c r="M185" s="26">
        <f t="shared" si="16"/>
        <v>-9</v>
      </c>
      <c r="N185" s="26"/>
      <c r="O185" s="23">
        <f t="shared" si="19"/>
        <v>0.0040353625442127086</v>
      </c>
      <c r="P185" s="23"/>
      <c r="Q185" s="23">
        <f t="shared" si="20"/>
        <v>0.14674045615318942</v>
      </c>
      <c r="R185" s="23"/>
      <c r="S185" s="23">
        <f t="shared" si="21"/>
        <v>12.693049457250897</v>
      </c>
      <c r="T185" s="23"/>
      <c r="U185" s="23"/>
      <c r="V185" s="23">
        <v>115</v>
      </c>
      <c r="W185" s="23">
        <f t="shared" si="12"/>
        <v>12.693049457250897</v>
      </c>
      <c r="X185" s="23">
        <f t="shared" si="17"/>
        <v>0.11400000000000009</v>
      </c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>
      <c r="A186" s="1"/>
      <c r="B186" s="23"/>
      <c r="C186" s="23"/>
      <c r="D186" s="23"/>
      <c r="E186" s="26">
        <f t="shared" si="13"/>
        <v>18</v>
      </c>
      <c r="F186" s="26"/>
      <c r="G186" s="26">
        <v>0.055</v>
      </c>
      <c r="H186" s="26">
        <v>0.256</v>
      </c>
      <c r="I186" s="26"/>
      <c r="J186" s="26">
        <f t="shared" si="14"/>
        <v>17.642204842053935</v>
      </c>
      <c r="K186" s="26">
        <f t="shared" si="18"/>
        <v>0.11500000000000009</v>
      </c>
      <c r="L186" s="26">
        <f t="shared" si="15"/>
        <v>9</v>
      </c>
      <c r="M186" s="26">
        <f t="shared" si="16"/>
        <v>-9</v>
      </c>
      <c r="N186" s="26"/>
      <c r="O186" s="23">
        <f t="shared" si="19"/>
        <v>0.0040353625442127086</v>
      </c>
      <c r="P186" s="23"/>
      <c r="Q186" s="23">
        <f t="shared" si="20"/>
        <v>0.14674045615318942</v>
      </c>
      <c r="R186" s="23"/>
      <c r="S186" s="23">
        <f t="shared" si="21"/>
        <v>12.839789913404086</v>
      </c>
      <c r="T186" s="23"/>
      <c r="U186" s="23"/>
      <c r="V186" s="23">
        <v>116</v>
      </c>
      <c r="W186" s="23">
        <f t="shared" si="12"/>
        <v>12.839789913404086</v>
      </c>
      <c r="X186" s="23">
        <f t="shared" si="17"/>
        <v>0.11500000000000009</v>
      </c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>
      <c r="A187" s="1"/>
      <c r="B187" s="23"/>
      <c r="C187" s="23"/>
      <c r="D187" s="23"/>
      <c r="E187" s="26">
        <f t="shared" si="13"/>
        <v>18</v>
      </c>
      <c r="F187" s="26"/>
      <c r="G187" s="26">
        <v>0.055</v>
      </c>
      <c r="H187" s="26">
        <v>0.256</v>
      </c>
      <c r="I187" s="26"/>
      <c r="J187" s="26">
        <f t="shared" si="14"/>
        <v>17.950359799975633</v>
      </c>
      <c r="K187" s="26">
        <f t="shared" si="18"/>
        <v>0.11600000000000009</v>
      </c>
      <c r="L187" s="26">
        <f t="shared" si="15"/>
        <v>9</v>
      </c>
      <c r="M187" s="26">
        <f t="shared" si="16"/>
        <v>-9</v>
      </c>
      <c r="N187" s="26"/>
      <c r="O187" s="23">
        <f t="shared" si="19"/>
        <v>0.0040353625442127086</v>
      </c>
      <c r="P187" s="23"/>
      <c r="Q187" s="23">
        <f t="shared" si="20"/>
        <v>0.14674045615318942</v>
      </c>
      <c r="R187" s="23"/>
      <c r="S187" s="23">
        <f t="shared" si="21"/>
        <v>12.986530369557276</v>
      </c>
      <c r="T187" s="23"/>
      <c r="U187" s="23"/>
      <c r="V187" s="23">
        <v>117</v>
      </c>
      <c r="W187" s="23">
        <f t="shared" si="12"/>
        <v>12.986530369557276</v>
      </c>
      <c r="X187" s="23">
        <f t="shared" si="17"/>
        <v>0.11600000000000009</v>
      </c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>
      <c r="A188" s="1"/>
      <c r="B188" s="23"/>
      <c r="C188" s="23"/>
      <c r="D188" s="23"/>
      <c r="E188" s="26">
        <f t="shared" si="13"/>
        <v>18</v>
      </c>
      <c r="F188" s="26"/>
      <c r="G188" s="26">
        <v>0.055</v>
      </c>
      <c r="H188" s="26">
        <v>0.256</v>
      </c>
      <c r="I188" s="26"/>
      <c r="J188" s="26">
        <f t="shared" si="14"/>
        <v>18.261182766191027</v>
      </c>
      <c r="K188" s="26">
        <f t="shared" si="18"/>
        <v>0.11700000000000009</v>
      </c>
      <c r="L188" s="26">
        <f t="shared" si="15"/>
        <v>9</v>
      </c>
      <c r="M188" s="26">
        <f t="shared" si="16"/>
        <v>-9</v>
      </c>
      <c r="N188" s="26"/>
      <c r="O188" s="23">
        <f t="shared" si="19"/>
        <v>0.0040353625442127086</v>
      </c>
      <c r="P188" s="23"/>
      <c r="Q188" s="23">
        <f t="shared" si="20"/>
        <v>0.14674045615318942</v>
      </c>
      <c r="R188" s="23"/>
      <c r="S188" s="23">
        <f t="shared" si="21"/>
        <v>13.133270825710468</v>
      </c>
      <c r="T188" s="23"/>
      <c r="U188" s="23"/>
      <c r="V188" s="23">
        <v>118</v>
      </c>
      <c r="W188" s="23">
        <f t="shared" si="12"/>
        <v>13.133270825710468</v>
      </c>
      <c r="X188" s="23">
        <f t="shared" si="17"/>
        <v>0.11700000000000009</v>
      </c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>
      <c r="A189" s="1"/>
      <c r="B189" s="23"/>
      <c r="C189" s="23"/>
      <c r="D189" s="23"/>
      <c r="E189" s="26">
        <f t="shared" si="13"/>
        <v>18</v>
      </c>
      <c r="F189" s="26"/>
      <c r="G189" s="26">
        <v>0.055</v>
      </c>
      <c r="H189" s="26">
        <v>0.256</v>
      </c>
      <c r="I189" s="26"/>
      <c r="J189" s="26">
        <f t="shared" si="14"/>
        <v>18.574673740700113</v>
      </c>
      <c r="K189" s="26">
        <f t="shared" si="18"/>
        <v>0.11800000000000009</v>
      </c>
      <c r="L189" s="26">
        <f t="shared" si="15"/>
        <v>9</v>
      </c>
      <c r="M189" s="26">
        <f t="shared" si="16"/>
        <v>-9</v>
      </c>
      <c r="N189" s="26"/>
      <c r="O189" s="23">
        <f t="shared" si="19"/>
        <v>0.0040353625442127086</v>
      </c>
      <c r="P189" s="23"/>
      <c r="Q189" s="23">
        <f t="shared" si="20"/>
        <v>0.14674045615318942</v>
      </c>
      <c r="R189" s="23"/>
      <c r="S189" s="23">
        <f t="shared" si="21"/>
        <v>13.280011281863654</v>
      </c>
      <c r="T189" s="23"/>
      <c r="U189" s="23"/>
      <c r="V189" s="23">
        <v>119</v>
      </c>
      <c r="W189" s="23">
        <f t="shared" si="12"/>
        <v>13.280011281863654</v>
      </c>
      <c r="X189" s="23">
        <f t="shared" si="17"/>
        <v>0.11800000000000009</v>
      </c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>
      <c r="A190" s="1"/>
      <c r="B190" s="23"/>
      <c r="C190" s="23"/>
      <c r="D190" s="23"/>
      <c r="E190" s="26">
        <f t="shared" si="13"/>
        <v>18</v>
      </c>
      <c r="F190" s="26"/>
      <c r="G190" s="26">
        <v>0.055</v>
      </c>
      <c r="H190" s="26">
        <v>0.256</v>
      </c>
      <c r="I190" s="26"/>
      <c r="J190" s="26">
        <f t="shared" si="14"/>
        <v>18.890832723502896</v>
      </c>
      <c r="K190" s="26">
        <f t="shared" si="18"/>
        <v>0.11900000000000009</v>
      </c>
      <c r="L190" s="26">
        <f t="shared" si="15"/>
        <v>9</v>
      </c>
      <c r="M190" s="26">
        <f t="shared" si="16"/>
        <v>-9</v>
      </c>
      <c r="N190" s="26"/>
      <c r="O190" s="23">
        <f t="shared" si="19"/>
        <v>0.0040353625442127086</v>
      </c>
      <c r="P190" s="23"/>
      <c r="Q190" s="23">
        <f t="shared" si="20"/>
        <v>0.14674045615318942</v>
      </c>
      <c r="R190" s="23"/>
      <c r="S190" s="23">
        <f t="shared" si="21"/>
        <v>13.426751738016844</v>
      </c>
      <c r="T190" s="23"/>
      <c r="U190" s="23"/>
      <c r="V190" s="23">
        <v>120</v>
      </c>
      <c r="W190" s="23">
        <f t="shared" si="12"/>
        <v>13.426751738016844</v>
      </c>
      <c r="X190" s="23">
        <f t="shared" si="17"/>
        <v>0.11900000000000009</v>
      </c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>
      <c r="A191" s="1"/>
      <c r="B191" s="23"/>
      <c r="C191" s="23"/>
      <c r="D191" s="23"/>
      <c r="E191" s="26">
        <f t="shared" si="13"/>
        <v>18</v>
      </c>
      <c r="F191" s="26"/>
      <c r="G191" s="26">
        <v>0.055</v>
      </c>
      <c r="H191" s="26">
        <v>0.256</v>
      </c>
      <c r="I191" s="26"/>
      <c r="J191" s="26">
        <f t="shared" si="14"/>
        <v>19.209659714599372</v>
      </c>
      <c r="K191" s="26">
        <f t="shared" si="18"/>
        <v>0.12000000000000009</v>
      </c>
      <c r="L191" s="26">
        <f t="shared" si="15"/>
        <v>9</v>
      </c>
      <c r="M191" s="26">
        <f t="shared" si="16"/>
        <v>-9</v>
      </c>
      <c r="N191" s="26"/>
      <c r="O191" s="23">
        <f t="shared" si="19"/>
        <v>0.0040353625442127086</v>
      </c>
      <c r="P191" s="23"/>
      <c r="Q191" s="23">
        <f t="shared" si="20"/>
        <v>0.14674045615318942</v>
      </c>
      <c r="R191" s="23"/>
      <c r="S191" s="23">
        <f t="shared" si="21"/>
        <v>13.573492194170033</v>
      </c>
      <c r="T191" s="23"/>
      <c r="U191" s="23"/>
      <c r="V191" s="23">
        <v>121</v>
      </c>
      <c r="W191" s="23">
        <f aca="true" t="shared" si="22" ref="W191:W254">IF(K191&lt;B,S191,NA())</f>
        <v>13.573492194170033</v>
      </c>
      <c r="X191" s="23">
        <f t="shared" si="17"/>
        <v>0.12000000000000009</v>
      </c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>
      <c r="A192" s="1"/>
      <c r="B192" s="23"/>
      <c r="C192" s="23"/>
      <c r="D192" s="23"/>
      <c r="E192" s="26">
        <f t="shared" si="13"/>
        <v>18</v>
      </c>
      <c r="F192" s="26"/>
      <c r="G192" s="26">
        <v>0.055</v>
      </c>
      <c r="H192" s="26">
        <v>0.256</v>
      </c>
      <c r="I192" s="26"/>
      <c r="J192" s="26">
        <f t="shared" si="14"/>
        <v>19.53115471398954</v>
      </c>
      <c r="K192" s="26">
        <f t="shared" si="18"/>
        <v>0.1210000000000001</v>
      </c>
      <c r="L192" s="26">
        <f t="shared" si="15"/>
        <v>9</v>
      </c>
      <c r="M192" s="26">
        <f t="shared" si="16"/>
        <v>-9</v>
      </c>
      <c r="N192" s="26"/>
      <c r="O192" s="23">
        <f t="shared" si="19"/>
        <v>0.0040353625442127086</v>
      </c>
      <c r="P192" s="23"/>
      <c r="Q192" s="23">
        <f t="shared" si="20"/>
        <v>0.14674045615318942</v>
      </c>
      <c r="R192" s="23"/>
      <c r="S192" s="23">
        <f t="shared" si="21"/>
        <v>13.720232650323222</v>
      </c>
      <c r="T192" s="23"/>
      <c r="U192" s="23"/>
      <c r="V192" s="23">
        <v>122</v>
      </c>
      <c r="W192" s="23">
        <f t="shared" si="22"/>
        <v>13.720232650323222</v>
      </c>
      <c r="X192" s="23">
        <f t="shared" si="17"/>
        <v>0.1210000000000001</v>
      </c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>
      <c r="A193" s="1"/>
      <c r="B193" s="23"/>
      <c r="C193" s="23"/>
      <c r="D193" s="23"/>
      <c r="E193" s="26">
        <f t="shared" si="13"/>
        <v>18</v>
      </c>
      <c r="F193" s="26"/>
      <c r="G193" s="26">
        <v>0.055</v>
      </c>
      <c r="H193" s="26">
        <v>0.256</v>
      </c>
      <c r="I193" s="26"/>
      <c r="J193" s="26">
        <f t="shared" si="14"/>
        <v>19.855317721673405</v>
      </c>
      <c r="K193" s="26">
        <f t="shared" si="18"/>
        <v>0.1220000000000001</v>
      </c>
      <c r="L193" s="26">
        <f t="shared" si="15"/>
        <v>9</v>
      </c>
      <c r="M193" s="26">
        <f t="shared" si="16"/>
        <v>-9</v>
      </c>
      <c r="N193" s="26"/>
      <c r="O193" s="23">
        <f t="shared" si="19"/>
        <v>0.0040353625442127086</v>
      </c>
      <c r="P193" s="23"/>
      <c r="Q193" s="23">
        <f t="shared" si="20"/>
        <v>0.14674045615318942</v>
      </c>
      <c r="R193" s="23"/>
      <c r="S193" s="23">
        <f t="shared" si="21"/>
        <v>13.866973106476411</v>
      </c>
      <c r="T193" s="23"/>
      <c r="U193" s="23"/>
      <c r="V193" s="23">
        <v>123</v>
      </c>
      <c r="W193" s="23">
        <f t="shared" si="22"/>
        <v>13.866973106476411</v>
      </c>
      <c r="X193" s="23">
        <f t="shared" si="17"/>
        <v>0.1220000000000001</v>
      </c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>
      <c r="A194" s="1"/>
      <c r="B194" s="23"/>
      <c r="C194" s="23"/>
      <c r="D194" s="23"/>
      <c r="E194" s="26">
        <f t="shared" si="13"/>
        <v>18</v>
      </c>
      <c r="F194" s="26"/>
      <c r="G194" s="26">
        <v>0.055</v>
      </c>
      <c r="H194" s="26">
        <v>0.256</v>
      </c>
      <c r="I194" s="26"/>
      <c r="J194" s="26">
        <f t="shared" si="14"/>
        <v>20.182148737650962</v>
      </c>
      <c r="K194" s="26">
        <f t="shared" si="18"/>
        <v>0.1230000000000001</v>
      </c>
      <c r="L194" s="26">
        <f t="shared" si="15"/>
        <v>9</v>
      </c>
      <c r="M194" s="26">
        <f t="shared" si="16"/>
        <v>-9</v>
      </c>
      <c r="N194" s="26"/>
      <c r="O194" s="23">
        <f t="shared" si="19"/>
        <v>0.0040353625442127086</v>
      </c>
      <c r="P194" s="23"/>
      <c r="Q194" s="23">
        <f t="shared" si="20"/>
        <v>0.14674045615318942</v>
      </c>
      <c r="R194" s="23"/>
      <c r="S194" s="23">
        <f t="shared" si="21"/>
        <v>14.0137135626296</v>
      </c>
      <c r="T194" s="23"/>
      <c r="U194" s="23"/>
      <c r="V194" s="23">
        <v>124</v>
      </c>
      <c r="W194" s="23">
        <f t="shared" si="22"/>
        <v>14.0137135626296</v>
      </c>
      <c r="X194" s="23">
        <f t="shared" si="17"/>
        <v>0.1230000000000001</v>
      </c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>
      <c r="A195" s="1"/>
      <c r="B195" s="23"/>
      <c r="C195" s="23"/>
      <c r="D195" s="23"/>
      <c r="E195" s="26">
        <f t="shared" si="13"/>
        <v>18</v>
      </c>
      <c r="F195" s="26"/>
      <c r="G195" s="26">
        <v>0.055</v>
      </c>
      <c r="H195" s="26">
        <v>0.256</v>
      </c>
      <c r="I195" s="26"/>
      <c r="J195" s="26">
        <f t="shared" si="14"/>
        <v>20.51164776192222</v>
      </c>
      <c r="K195" s="26">
        <f t="shared" si="18"/>
        <v>0.1240000000000001</v>
      </c>
      <c r="L195" s="26">
        <f t="shared" si="15"/>
        <v>9</v>
      </c>
      <c r="M195" s="26">
        <f t="shared" si="16"/>
        <v>-9</v>
      </c>
      <c r="N195" s="26"/>
      <c r="O195" s="23">
        <f t="shared" si="19"/>
        <v>0.0040353625442127086</v>
      </c>
      <c r="P195" s="23"/>
      <c r="Q195" s="23">
        <f t="shared" si="20"/>
        <v>0.14674045615318942</v>
      </c>
      <c r="R195" s="23"/>
      <c r="S195" s="23">
        <f t="shared" si="21"/>
        <v>14.16045401878279</v>
      </c>
      <c r="T195" s="23"/>
      <c r="U195" s="23"/>
      <c r="V195" s="23">
        <v>125</v>
      </c>
      <c r="W195" s="23">
        <f t="shared" si="22"/>
        <v>14.16045401878279</v>
      </c>
      <c r="X195" s="23">
        <f t="shared" si="17"/>
        <v>0.1240000000000001</v>
      </c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>
      <c r="A196" s="1"/>
      <c r="B196" s="23"/>
      <c r="C196" s="23"/>
      <c r="D196" s="23"/>
      <c r="E196" s="26">
        <f t="shared" si="13"/>
        <v>18</v>
      </c>
      <c r="F196" s="26"/>
      <c r="G196" s="26">
        <v>0.055</v>
      </c>
      <c r="H196" s="26">
        <v>0.256</v>
      </c>
      <c r="I196" s="26"/>
      <c r="J196" s="26">
        <f t="shared" si="14"/>
        <v>20.84381479448716</v>
      </c>
      <c r="K196" s="26">
        <f t="shared" si="18"/>
        <v>0.12500000000000008</v>
      </c>
      <c r="L196" s="26">
        <f t="shared" si="15"/>
        <v>9</v>
      </c>
      <c r="M196" s="26">
        <f t="shared" si="16"/>
        <v>-9</v>
      </c>
      <c r="N196" s="26"/>
      <c r="O196" s="23">
        <f t="shared" si="19"/>
        <v>0.0040353625442127086</v>
      </c>
      <c r="P196" s="23"/>
      <c r="Q196" s="23">
        <f t="shared" si="20"/>
        <v>0.14674045615318942</v>
      </c>
      <c r="R196" s="23"/>
      <c r="S196" s="23">
        <f t="shared" si="21"/>
        <v>14.30719447493598</v>
      </c>
      <c r="T196" s="23"/>
      <c r="U196" s="23"/>
      <c r="V196" s="23">
        <v>126</v>
      </c>
      <c r="W196" s="23">
        <f t="shared" si="22"/>
        <v>14.30719447493598</v>
      </c>
      <c r="X196" s="23">
        <f t="shared" si="17"/>
        <v>0.12500000000000008</v>
      </c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>
      <c r="A197" s="1"/>
      <c r="B197" s="23"/>
      <c r="C197" s="23"/>
      <c r="D197" s="23"/>
      <c r="E197" s="26">
        <f t="shared" si="13"/>
        <v>18</v>
      </c>
      <c r="F197" s="26"/>
      <c r="G197" s="26">
        <v>0.055</v>
      </c>
      <c r="H197" s="26">
        <v>0.256</v>
      </c>
      <c r="I197" s="26"/>
      <c r="J197" s="26">
        <f t="shared" si="14"/>
        <v>21.1786498353458</v>
      </c>
      <c r="K197" s="26">
        <f t="shared" si="18"/>
        <v>0.12600000000000008</v>
      </c>
      <c r="L197" s="26">
        <f t="shared" si="15"/>
        <v>9</v>
      </c>
      <c r="M197" s="26">
        <f t="shared" si="16"/>
        <v>-9</v>
      </c>
      <c r="N197" s="26"/>
      <c r="O197" s="23">
        <f t="shared" si="19"/>
        <v>0.0040353625442127086</v>
      </c>
      <c r="P197" s="23"/>
      <c r="Q197" s="23">
        <f t="shared" si="20"/>
        <v>0.14674045615318942</v>
      </c>
      <c r="R197" s="23"/>
      <c r="S197" s="23">
        <f t="shared" si="21"/>
        <v>14.453934931089169</v>
      </c>
      <c r="T197" s="23"/>
      <c r="U197" s="23"/>
      <c r="V197" s="23">
        <v>127</v>
      </c>
      <c r="W197" s="23">
        <f t="shared" si="22"/>
        <v>14.453934931089169</v>
      </c>
      <c r="X197" s="23">
        <f t="shared" si="17"/>
        <v>0.12600000000000008</v>
      </c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>
      <c r="A198" s="1"/>
      <c r="B198" s="23"/>
      <c r="C198" s="23"/>
      <c r="D198" s="23"/>
      <c r="E198" s="26">
        <f t="shared" si="13"/>
        <v>18</v>
      </c>
      <c r="F198" s="26"/>
      <c r="G198" s="26">
        <v>0.055</v>
      </c>
      <c r="H198" s="26">
        <v>0.256</v>
      </c>
      <c r="I198" s="26"/>
      <c r="J198" s="26">
        <f t="shared" si="14"/>
        <v>21.51615288449814</v>
      </c>
      <c r="K198" s="26">
        <f t="shared" si="18"/>
        <v>0.12700000000000009</v>
      </c>
      <c r="L198" s="26">
        <f t="shared" si="15"/>
        <v>9</v>
      </c>
      <c r="M198" s="26">
        <f t="shared" si="16"/>
        <v>-9</v>
      </c>
      <c r="N198" s="26"/>
      <c r="O198" s="23">
        <f t="shared" si="19"/>
        <v>0.0040353625442127086</v>
      </c>
      <c r="P198" s="23"/>
      <c r="Q198" s="23">
        <f t="shared" si="20"/>
        <v>0.14674045615318942</v>
      </c>
      <c r="R198" s="23"/>
      <c r="S198" s="23">
        <f t="shared" si="21"/>
        <v>14.600675387242362</v>
      </c>
      <c r="T198" s="23"/>
      <c r="U198" s="23"/>
      <c r="V198" s="23">
        <v>128</v>
      </c>
      <c r="W198" s="23">
        <f t="shared" si="22"/>
        <v>14.600675387242362</v>
      </c>
      <c r="X198" s="23">
        <f t="shared" si="17"/>
        <v>0.12700000000000009</v>
      </c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>
      <c r="A199" s="1"/>
      <c r="B199" s="23"/>
      <c r="C199" s="23"/>
      <c r="D199" s="23"/>
      <c r="E199" s="26">
        <f t="shared" si="13"/>
        <v>18</v>
      </c>
      <c r="F199" s="26"/>
      <c r="G199" s="26">
        <v>0.055</v>
      </c>
      <c r="H199" s="26">
        <v>0.256</v>
      </c>
      <c r="I199" s="26"/>
      <c r="J199" s="26">
        <f t="shared" si="14"/>
        <v>21.856323941944172</v>
      </c>
      <c r="K199" s="26">
        <f t="shared" si="18"/>
        <v>0.12800000000000009</v>
      </c>
      <c r="L199" s="26">
        <f t="shared" si="15"/>
        <v>9</v>
      </c>
      <c r="M199" s="26">
        <f t="shared" si="16"/>
        <v>-9</v>
      </c>
      <c r="N199" s="26"/>
      <c r="O199" s="23">
        <f t="shared" si="19"/>
        <v>0.0040353625442127086</v>
      </c>
      <c r="P199" s="23"/>
      <c r="Q199" s="23">
        <f t="shared" si="20"/>
        <v>0.14674045615318942</v>
      </c>
      <c r="R199" s="23"/>
      <c r="S199" s="23">
        <f t="shared" si="21"/>
        <v>14.747415843395551</v>
      </c>
      <c r="T199" s="23"/>
      <c r="U199" s="23"/>
      <c r="V199" s="23">
        <v>129</v>
      </c>
      <c r="W199" s="23">
        <f t="shared" si="22"/>
        <v>14.747415843395551</v>
      </c>
      <c r="X199" s="23">
        <f t="shared" si="17"/>
        <v>0.12800000000000009</v>
      </c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>
      <c r="A200" s="1"/>
      <c r="B200" s="23"/>
      <c r="C200" s="23"/>
      <c r="D200" s="23"/>
      <c r="E200" s="26">
        <f aca="true" t="shared" si="23" ref="E200:E263">$C$4</f>
        <v>18</v>
      </c>
      <c r="F200" s="26"/>
      <c r="G200" s="26">
        <v>0.055</v>
      </c>
      <c r="H200" s="26">
        <v>0.256</v>
      </c>
      <c r="I200" s="26"/>
      <c r="J200" s="26">
        <f aca="true" t="shared" si="24" ref="J200:J263">1000*q*E*POWER(K200,2)/(2*m*POWER(vv*1000000,2))</f>
        <v>22.199163007683897</v>
      </c>
      <c r="K200" s="26">
        <f t="shared" si="18"/>
        <v>0.1290000000000001</v>
      </c>
      <c r="L200" s="26">
        <f aca="true" t="shared" si="25" ref="L200:L263">$C$4/2</f>
        <v>9</v>
      </c>
      <c r="M200" s="26">
        <f aca="true" t="shared" si="26" ref="M200:M263">-$C$4/2</f>
        <v>-9</v>
      </c>
      <c r="N200" s="26"/>
      <c r="O200" s="23">
        <f t="shared" si="19"/>
        <v>0.0040353625442127086</v>
      </c>
      <c r="P200" s="23"/>
      <c r="Q200" s="23">
        <f t="shared" si="20"/>
        <v>0.14674045615318942</v>
      </c>
      <c r="R200" s="23"/>
      <c r="S200" s="23">
        <f t="shared" si="21"/>
        <v>14.89415629954874</v>
      </c>
      <c r="T200" s="23"/>
      <c r="U200" s="23"/>
      <c r="V200" s="23">
        <v>130</v>
      </c>
      <c r="W200" s="23">
        <f t="shared" si="22"/>
        <v>14.89415629954874</v>
      </c>
      <c r="X200" s="23">
        <f aca="true" t="shared" si="27" ref="X200:X242">IF(K200&lt;B,K200,NA())</f>
        <v>0.1290000000000001</v>
      </c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>
      <c r="A201" s="1"/>
      <c r="B201" s="23"/>
      <c r="C201" s="23"/>
      <c r="D201" s="23"/>
      <c r="E201" s="26">
        <f t="shared" si="23"/>
        <v>18</v>
      </c>
      <c r="F201" s="26"/>
      <c r="G201" s="26">
        <v>0.055</v>
      </c>
      <c r="H201" s="26">
        <v>0.256</v>
      </c>
      <c r="I201" s="26"/>
      <c r="J201" s="26">
        <f t="shared" si="24"/>
        <v>22.54467008171731</v>
      </c>
      <c r="K201" s="26">
        <f aca="true" t="shared" si="28" ref="K201:K264">K200+0.001</f>
        <v>0.1300000000000001</v>
      </c>
      <c r="L201" s="26">
        <f t="shared" si="25"/>
        <v>9</v>
      </c>
      <c r="M201" s="26">
        <f t="shared" si="26"/>
        <v>-9</v>
      </c>
      <c r="N201" s="26"/>
      <c r="O201" s="23">
        <f aca="true" t="shared" si="29" ref="O201:O242">q*E*POWER(G201/(vv*1000000),2)/2/m</f>
        <v>0.0040353625442127086</v>
      </c>
      <c r="P201" s="23"/>
      <c r="Q201" s="23">
        <f aca="true" t="shared" si="30" ref="Q201:Q242">q*E*G201/m/POWER(vv*1000000,2)</f>
        <v>0.14674045615318942</v>
      </c>
      <c r="R201" s="23"/>
      <c r="S201" s="23">
        <f aca="true" t="shared" si="31" ref="S201:S264">((K201-0.055)*1000*Q201+1000*O201)</f>
        <v>15.04089675570193</v>
      </c>
      <c r="T201" s="23"/>
      <c r="U201" s="23"/>
      <c r="V201" s="23">
        <v>131</v>
      </c>
      <c r="W201" s="23">
        <f t="shared" si="22"/>
        <v>15.04089675570193</v>
      </c>
      <c r="X201" s="23">
        <f t="shared" si="27"/>
        <v>0.1300000000000001</v>
      </c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>
      <c r="A202" s="1"/>
      <c r="B202" s="23"/>
      <c r="C202" s="23"/>
      <c r="D202" s="23"/>
      <c r="E202" s="26">
        <f t="shared" si="23"/>
        <v>18</v>
      </c>
      <c r="F202" s="26"/>
      <c r="G202" s="26">
        <v>0.055</v>
      </c>
      <c r="H202" s="26">
        <v>0.256</v>
      </c>
      <c r="I202" s="26"/>
      <c r="J202" s="26">
        <f t="shared" si="24"/>
        <v>22.892845164044427</v>
      </c>
      <c r="K202" s="26">
        <f t="shared" si="28"/>
        <v>0.1310000000000001</v>
      </c>
      <c r="L202" s="26">
        <f t="shared" si="25"/>
        <v>9</v>
      </c>
      <c r="M202" s="26">
        <f t="shared" si="26"/>
        <v>-9</v>
      </c>
      <c r="N202" s="26"/>
      <c r="O202" s="23">
        <f t="shared" si="29"/>
        <v>0.0040353625442127086</v>
      </c>
      <c r="P202" s="23"/>
      <c r="Q202" s="23">
        <f t="shared" si="30"/>
        <v>0.14674045615318942</v>
      </c>
      <c r="R202" s="23"/>
      <c r="S202" s="23">
        <f t="shared" si="31"/>
        <v>15.187637211855119</v>
      </c>
      <c r="T202" s="23"/>
      <c r="U202" s="23"/>
      <c r="V202" s="23">
        <v>132</v>
      </c>
      <c r="W202" s="23">
        <f t="shared" si="22"/>
        <v>15.187637211855119</v>
      </c>
      <c r="X202" s="23">
        <f t="shared" si="27"/>
        <v>0.1310000000000001</v>
      </c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>
      <c r="A203" s="1"/>
      <c r="B203" s="23"/>
      <c r="C203" s="23"/>
      <c r="D203" s="23"/>
      <c r="E203" s="26">
        <f t="shared" si="23"/>
        <v>18</v>
      </c>
      <c r="F203" s="26"/>
      <c r="G203" s="26">
        <v>0.055</v>
      </c>
      <c r="H203" s="26">
        <v>0.256</v>
      </c>
      <c r="I203" s="26"/>
      <c r="J203" s="26">
        <f t="shared" si="24"/>
        <v>23.243688254665233</v>
      </c>
      <c r="K203" s="26">
        <f t="shared" si="28"/>
        <v>0.1320000000000001</v>
      </c>
      <c r="L203" s="26">
        <f t="shared" si="25"/>
        <v>9</v>
      </c>
      <c r="M203" s="26">
        <f t="shared" si="26"/>
        <v>-9</v>
      </c>
      <c r="N203" s="26"/>
      <c r="O203" s="23">
        <f t="shared" si="29"/>
        <v>0.0040353625442127086</v>
      </c>
      <c r="P203" s="23"/>
      <c r="Q203" s="23">
        <f t="shared" si="30"/>
        <v>0.14674045615318942</v>
      </c>
      <c r="R203" s="23"/>
      <c r="S203" s="23">
        <f t="shared" si="31"/>
        <v>15.334377668008308</v>
      </c>
      <c r="T203" s="23"/>
      <c r="U203" s="23"/>
      <c r="V203" s="23">
        <v>133</v>
      </c>
      <c r="W203" s="23">
        <f t="shared" si="22"/>
        <v>15.334377668008308</v>
      </c>
      <c r="X203" s="23">
        <f t="shared" si="27"/>
        <v>0.1320000000000001</v>
      </c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>
      <c r="A204" s="1"/>
      <c r="B204" s="23"/>
      <c r="C204" s="23"/>
      <c r="D204" s="23"/>
      <c r="E204" s="26">
        <f t="shared" si="23"/>
        <v>18</v>
      </c>
      <c r="F204" s="26"/>
      <c r="G204" s="26">
        <v>0.055</v>
      </c>
      <c r="H204" s="26">
        <v>0.256</v>
      </c>
      <c r="I204" s="26"/>
      <c r="J204" s="26">
        <f t="shared" si="24"/>
        <v>23.59719935357974</v>
      </c>
      <c r="K204" s="26">
        <f t="shared" si="28"/>
        <v>0.1330000000000001</v>
      </c>
      <c r="L204" s="26">
        <f t="shared" si="25"/>
        <v>9</v>
      </c>
      <c r="M204" s="26">
        <f t="shared" si="26"/>
        <v>-9</v>
      </c>
      <c r="N204" s="26"/>
      <c r="O204" s="23">
        <f t="shared" si="29"/>
        <v>0.0040353625442127086</v>
      </c>
      <c r="P204" s="23"/>
      <c r="Q204" s="23">
        <f t="shared" si="30"/>
        <v>0.14674045615318942</v>
      </c>
      <c r="R204" s="23"/>
      <c r="S204" s="23">
        <f t="shared" si="31"/>
        <v>15.481118124161497</v>
      </c>
      <c r="T204" s="23"/>
      <c r="U204" s="23"/>
      <c r="V204" s="23">
        <v>134</v>
      </c>
      <c r="W204" s="23">
        <f t="shared" si="22"/>
        <v>15.481118124161497</v>
      </c>
      <c r="X204" s="23">
        <f t="shared" si="27"/>
        <v>0.1330000000000001</v>
      </c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>
      <c r="A205" s="1"/>
      <c r="B205" s="23"/>
      <c r="C205" s="23"/>
      <c r="D205" s="23"/>
      <c r="E205" s="26">
        <f t="shared" si="23"/>
        <v>18</v>
      </c>
      <c r="F205" s="26"/>
      <c r="G205" s="26">
        <v>0.055</v>
      </c>
      <c r="H205" s="26">
        <v>0.256</v>
      </c>
      <c r="I205" s="26"/>
      <c r="J205" s="26">
        <f t="shared" si="24"/>
        <v>23.953378460787935</v>
      </c>
      <c r="K205" s="26">
        <f t="shared" si="28"/>
        <v>0.1340000000000001</v>
      </c>
      <c r="L205" s="26">
        <f t="shared" si="25"/>
        <v>9</v>
      </c>
      <c r="M205" s="26">
        <f t="shared" si="26"/>
        <v>-9</v>
      </c>
      <c r="N205" s="26"/>
      <c r="O205" s="23">
        <f t="shared" si="29"/>
        <v>0.0040353625442127086</v>
      </c>
      <c r="P205" s="23"/>
      <c r="Q205" s="23">
        <f t="shared" si="30"/>
        <v>0.14674045615318942</v>
      </c>
      <c r="R205" s="23"/>
      <c r="S205" s="23">
        <f t="shared" si="31"/>
        <v>15.627858580314687</v>
      </c>
      <c r="T205" s="23"/>
      <c r="U205" s="23"/>
      <c r="V205" s="23">
        <v>135</v>
      </c>
      <c r="W205" s="23">
        <f t="shared" si="22"/>
        <v>15.627858580314687</v>
      </c>
      <c r="X205" s="23">
        <f t="shared" si="27"/>
        <v>0.1340000000000001</v>
      </c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>
      <c r="A206" s="1"/>
      <c r="B206" s="23"/>
      <c r="C206" s="23"/>
      <c r="D206" s="23"/>
      <c r="E206" s="26">
        <f t="shared" si="23"/>
        <v>18</v>
      </c>
      <c r="F206" s="26"/>
      <c r="G206" s="26">
        <v>0.055</v>
      </c>
      <c r="H206" s="26">
        <v>0.256</v>
      </c>
      <c r="I206" s="26"/>
      <c r="J206" s="26">
        <f t="shared" si="24"/>
        <v>24.312225576289826</v>
      </c>
      <c r="K206" s="26">
        <f t="shared" si="28"/>
        <v>0.1350000000000001</v>
      </c>
      <c r="L206" s="26">
        <f t="shared" si="25"/>
        <v>9</v>
      </c>
      <c r="M206" s="26">
        <f t="shared" si="26"/>
        <v>-9</v>
      </c>
      <c r="N206" s="26"/>
      <c r="O206" s="23">
        <f t="shared" si="29"/>
        <v>0.0040353625442127086</v>
      </c>
      <c r="P206" s="23"/>
      <c r="Q206" s="23">
        <f t="shared" si="30"/>
        <v>0.14674045615318942</v>
      </c>
      <c r="R206" s="23"/>
      <c r="S206" s="23">
        <f t="shared" si="31"/>
        <v>15.774599036467876</v>
      </c>
      <c r="T206" s="23"/>
      <c r="U206" s="23"/>
      <c r="V206" s="23">
        <v>136</v>
      </c>
      <c r="W206" s="23">
        <f t="shared" si="22"/>
        <v>15.774599036467876</v>
      </c>
      <c r="X206" s="23">
        <f t="shared" si="27"/>
        <v>0.1350000000000001</v>
      </c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>
      <c r="A207" s="1"/>
      <c r="B207" s="23"/>
      <c r="C207" s="23"/>
      <c r="D207" s="23"/>
      <c r="E207" s="26">
        <f t="shared" si="23"/>
        <v>18</v>
      </c>
      <c r="F207" s="26"/>
      <c r="G207" s="26">
        <v>0.055</v>
      </c>
      <c r="H207" s="26">
        <v>0.256</v>
      </c>
      <c r="I207" s="26"/>
      <c r="J207" s="26">
        <f t="shared" si="24"/>
        <v>24.673740700085407</v>
      </c>
      <c r="K207" s="26">
        <f t="shared" si="28"/>
        <v>0.1360000000000001</v>
      </c>
      <c r="L207" s="26">
        <f t="shared" si="25"/>
        <v>9</v>
      </c>
      <c r="M207" s="26">
        <f t="shared" si="26"/>
        <v>-9</v>
      </c>
      <c r="N207" s="26"/>
      <c r="O207" s="23">
        <f t="shared" si="29"/>
        <v>0.0040353625442127086</v>
      </c>
      <c r="P207" s="23"/>
      <c r="Q207" s="23">
        <f t="shared" si="30"/>
        <v>0.14674045615318942</v>
      </c>
      <c r="R207" s="23"/>
      <c r="S207" s="23">
        <f t="shared" si="31"/>
        <v>15.921339492621065</v>
      </c>
      <c r="T207" s="23"/>
      <c r="U207" s="23"/>
      <c r="V207" s="23">
        <v>137</v>
      </c>
      <c r="W207" s="23">
        <f t="shared" si="22"/>
        <v>15.921339492621065</v>
      </c>
      <c r="X207" s="23">
        <f t="shared" si="27"/>
        <v>0.1360000000000001</v>
      </c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>
      <c r="A208" s="1"/>
      <c r="B208" s="23"/>
      <c r="C208" s="23"/>
      <c r="D208" s="23"/>
      <c r="E208" s="26">
        <f t="shared" si="23"/>
        <v>18</v>
      </c>
      <c r="F208" s="26"/>
      <c r="G208" s="26">
        <v>0.055</v>
      </c>
      <c r="H208" s="26">
        <v>0.256</v>
      </c>
      <c r="I208" s="26"/>
      <c r="J208" s="26">
        <f t="shared" si="24"/>
        <v>25.037923832174688</v>
      </c>
      <c r="K208" s="26">
        <f t="shared" si="28"/>
        <v>0.1370000000000001</v>
      </c>
      <c r="L208" s="26">
        <f t="shared" si="25"/>
        <v>9</v>
      </c>
      <c r="M208" s="26">
        <f t="shared" si="26"/>
        <v>-9</v>
      </c>
      <c r="N208" s="26"/>
      <c r="O208" s="23">
        <f t="shared" si="29"/>
        <v>0.0040353625442127086</v>
      </c>
      <c r="P208" s="23"/>
      <c r="Q208" s="23">
        <f t="shared" si="30"/>
        <v>0.14674045615318942</v>
      </c>
      <c r="R208" s="23"/>
      <c r="S208" s="23">
        <f t="shared" si="31"/>
        <v>16.068079948774255</v>
      </c>
      <c r="T208" s="23"/>
      <c r="U208" s="23"/>
      <c r="V208" s="23">
        <v>138</v>
      </c>
      <c r="W208" s="23">
        <f t="shared" si="22"/>
        <v>16.068079948774255</v>
      </c>
      <c r="X208" s="23">
        <f t="shared" si="27"/>
        <v>0.1370000000000001</v>
      </c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>
      <c r="A209" s="1"/>
      <c r="B209" s="23"/>
      <c r="C209" s="23"/>
      <c r="D209" s="23"/>
      <c r="E209" s="26">
        <f t="shared" si="23"/>
        <v>18</v>
      </c>
      <c r="F209" s="26"/>
      <c r="G209" s="26">
        <v>0.055</v>
      </c>
      <c r="H209" s="26">
        <v>0.256</v>
      </c>
      <c r="I209" s="26"/>
      <c r="J209" s="26">
        <f t="shared" si="24"/>
        <v>25.404774972557664</v>
      </c>
      <c r="K209" s="26">
        <f t="shared" si="28"/>
        <v>0.1380000000000001</v>
      </c>
      <c r="L209" s="26">
        <f t="shared" si="25"/>
        <v>9</v>
      </c>
      <c r="M209" s="26">
        <f t="shared" si="26"/>
        <v>-9</v>
      </c>
      <c r="N209" s="26"/>
      <c r="O209" s="23">
        <f t="shared" si="29"/>
        <v>0.0040353625442127086</v>
      </c>
      <c r="P209" s="23"/>
      <c r="Q209" s="23">
        <f t="shared" si="30"/>
        <v>0.14674045615318942</v>
      </c>
      <c r="R209" s="23"/>
      <c r="S209" s="23">
        <f t="shared" si="31"/>
        <v>16.214820404927444</v>
      </c>
      <c r="T209" s="23"/>
      <c r="U209" s="23"/>
      <c r="V209" s="23">
        <v>139</v>
      </c>
      <c r="W209" s="23">
        <f t="shared" si="22"/>
        <v>16.214820404927444</v>
      </c>
      <c r="X209" s="23">
        <f t="shared" si="27"/>
        <v>0.1380000000000001</v>
      </c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>
      <c r="A210" s="1"/>
      <c r="B210" s="23"/>
      <c r="C210" s="23"/>
      <c r="D210" s="23"/>
      <c r="E210" s="26">
        <f t="shared" si="23"/>
        <v>18</v>
      </c>
      <c r="F210" s="26"/>
      <c r="G210" s="26">
        <v>0.055</v>
      </c>
      <c r="H210" s="26">
        <v>0.256</v>
      </c>
      <c r="I210" s="26"/>
      <c r="J210" s="26">
        <f t="shared" si="24"/>
        <v>25.77429412123433</v>
      </c>
      <c r="K210" s="26">
        <f t="shared" si="28"/>
        <v>0.1390000000000001</v>
      </c>
      <c r="L210" s="26">
        <f t="shared" si="25"/>
        <v>9</v>
      </c>
      <c r="M210" s="26">
        <f t="shared" si="26"/>
        <v>-9</v>
      </c>
      <c r="N210" s="26"/>
      <c r="O210" s="23">
        <f t="shared" si="29"/>
        <v>0.0040353625442127086</v>
      </c>
      <c r="P210" s="23"/>
      <c r="Q210" s="23">
        <f t="shared" si="30"/>
        <v>0.14674045615318942</v>
      </c>
      <c r="R210" s="23"/>
      <c r="S210" s="23">
        <f t="shared" si="31"/>
        <v>16.361560861080633</v>
      </c>
      <c r="T210" s="23"/>
      <c r="U210" s="23"/>
      <c r="V210" s="23">
        <v>140</v>
      </c>
      <c r="W210" s="23">
        <f t="shared" si="22"/>
        <v>16.361560861080633</v>
      </c>
      <c r="X210" s="23">
        <f t="shared" si="27"/>
        <v>0.1390000000000001</v>
      </c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>
      <c r="A211" s="1"/>
      <c r="B211" s="23"/>
      <c r="C211" s="23"/>
      <c r="D211" s="23"/>
      <c r="E211" s="26">
        <f t="shared" si="23"/>
        <v>18</v>
      </c>
      <c r="F211" s="26"/>
      <c r="G211" s="26">
        <v>0.055</v>
      </c>
      <c r="H211" s="26">
        <v>0.256</v>
      </c>
      <c r="I211" s="26"/>
      <c r="J211" s="26">
        <f t="shared" si="24"/>
        <v>26.146481278204693</v>
      </c>
      <c r="K211" s="26">
        <f t="shared" si="28"/>
        <v>0.1400000000000001</v>
      </c>
      <c r="L211" s="26">
        <f t="shared" si="25"/>
        <v>9</v>
      </c>
      <c r="M211" s="26">
        <f t="shared" si="26"/>
        <v>-9</v>
      </c>
      <c r="N211" s="26"/>
      <c r="O211" s="23">
        <f t="shared" si="29"/>
        <v>0.0040353625442127086</v>
      </c>
      <c r="P211" s="23"/>
      <c r="Q211" s="23">
        <f t="shared" si="30"/>
        <v>0.14674045615318942</v>
      </c>
      <c r="R211" s="23"/>
      <c r="S211" s="23">
        <f t="shared" si="31"/>
        <v>16.508301317233826</v>
      </c>
      <c r="T211" s="23"/>
      <c r="U211" s="23"/>
      <c r="V211" s="23">
        <v>141</v>
      </c>
      <c r="W211" s="23">
        <f t="shared" si="22"/>
        <v>16.508301317233826</v>
      </c>
      <c r="X211" s="23">
        <f t="shared" si="27"/>
        <v>0.1400000000000001</v>
      </c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2.75">
      <c r="A212" s="1"/>
      <c r="B212" s="23"/>
      <c r="C212" s="23"/>
      <c r="D212" s="23"/>
      <c r="E212" s="26">
        <f t="shared" si="23"/>
        <v>18</v>
      </c>
      <c r="F212" s="26"/>
      <c r="G212" s="26">
        <v>0.055</v>
      </c>
      <c r="H212" s="26">
        <v>0.256</v>
      </c>
      <c r="I212" s="26"/>
      <c r="J212" s="26">
        <f t="shared" si="24"/>
        <v>26.52133644346875</v>
      </c>
      <c r="K212" s="26">
        <f t="shared" si="28"/>
        <v>0.1410000000000001</v>
      </c>
      <c r="L212" s="26">
        <f t="shared" si="25"/>
        <v>9</v>
      </c>
      <c r="M212" s="26">
        <f t="shared" si="26"/>
        <v>-9</v>
      </c>
      <c r="N212" s="26"/>
      <c r="O212" s="23">
        <f t="shared" si="29"/>
        <v>0.0040353625442127086</v>
      </c>
      <c r="P212" s="23"/>
      <c r="Q212" s="23">
        <f t="shared" si="30"/>
        <v>0.14674045615318942</v>
      </c>
      <c r="R212" s="23"/>
      <c r="S212" s="23">
        <f t="shared" si="31"/>
        <v>16.655041773387016</v>
      </c>
      <c r="T212" s="23"/>
      <c r="U212" s="23"/>
      <c r="V212" s="23">
        <v>142</v>
      </c>
      <c r="W212" s="23">
        <f t="shared" si="22"/>
        <v>16.655041773387016</v>
      </c>
      <c r="X212" s="23">
        <f t="shared" si="27"/>
        <v>0.1410000000000001</v>
      </c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2.75">
      <c r="A213" s="1"/>
      <c r="B213" s="23"/>
      <c r="C213" s="23"/>
      <c r="D213" s="23"/>
      <c r="E213" s="26">
        <f t="shared" si="23"/>
        <v>18</v>
      </c>
      <c r="F213" s="26"/>
      <c r="G213" s="26">
        <v>0.055</v>
      </c>
      <c r="H213" s="26">
        <v>0.256</v>
      </c>
      <c r="I213" s="26"/>
      <c r="J213" s="26">
        <f t="shared" si="24"/>
        <v>26.898859617026503</v>
      </c>
      <c r="K213" s="26">
        <f t="shared" si="28"/>
        <v>0.1420000000000001</v>
      </c>
      <c r="L213" s="26">
        <f t="shared" si="25"/>
        <v>9</v>
      </c>
      <c r="M213" s="26">
        <f t="shared" si="26"/>
        <v>-9</v>
      </c>
      <c r="N213" s="26"/>
      <c r="O213" s="23">
        <f t="shared" si="29"/>
        <v>0.0040353625442127086</v>
      </c>
      <c r="P213" s="23"/>
      <c r="Q213" s="23">
        <f t="shared" si="30"/>
        <v>0.14674045615318942</v>
      </c>
      <c r="R213" s="23"/>
      <c r="S213" s="23">
        <f t="shared" si="31"/>
        <v>16.801782229540205</v>
      </c>
      <c r="T213" s="23"/>
      <c r="U213" s="23"/>
      <c r="V213" s="23">
        <v>143</v>
      </c>
      <c r="W213" s="23">
        <f t="shared" si="22"/>
        <v>16.801782229540205</v>
      </c>
      <c r="X213" s="23">
        <f t="shared" si="27"/>
        <v>0.1420000000000001</v>
      </c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2.75">
      <c r="A214" s="1"/>
      <c r="B214" s="23"/>
      <c r="C214" s="23"/>
      <c r="D214" s="23"/>
      <c r="E214" s="26">
        <f t="shared" si="23"/>
        <v>18</v>
      </c>
      <c r="F214" s="26"/>
      <c r="G214" s="26">
        <v>0.055</v>
      </c>
      <c r="H214" s="26">
        <v>0.256</v>
      </c>
      <c r="I214" s="26"/>
      <c r="J214" s="26">
        <f t="shared" si="24"/>
        <v>27.27905079887795</v>
      </c>
      <c r="K214" s="26">
        <f t="shared" si="28"/>
        <v>0.1430000000000001</v>
      </c>
      <c r="L214" s="26">
        <f t="shared" si="25"/>
        <v>9</v>
      </c>
      <c r="M214" s="26">
        <f t="shared" si="26"/>
        <v>-9</v>
      </c>
      <c r="N214" s="26"/>
      <c r="O214" s="23">
        <f t="shared" si="29"/>
        <v>0.0040353625442127086</v>
      </c>
      <c r="P214" s="23"/>
      <c r="Q214" s="23">
        <f t="shared" si="30"/>
        <v>0.14674045615318942</v>
      </c>
      <c r="R214" s="23"/>
      <c r="S214" s="23">
        <f t="shared" si="31"/>
        <v>16.948522685693394</v>
      </c>
      <c r="T214" s="23"/>
      <c r="U214" s="23"/>
      <c r="V214" s="23">
        <v>144</v>
      </c>
      <c r="W214" s="23">
        <f t="shared" si="22"/>
        <v>16.948522685693394</v>
      </c>
      <c r="X214" s="23">
        <f t="shared" si="27"/>
        <v>0.1430000000000001</v>
      </c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2.75">
      <c r="A215" s="1"/>
      <c r="B215" s="23"/>
      <c r="C215" s="23"/>
      <c r="D215" s="23"/>
      <c r="E215" s="26">
        <f t="shared" si="23"/>
        <v>18</v>
      </c>
      <c r="F215" s="26"/>
      <c r="G215" s="26">
        <v>0.055</v>
      </c>
      <c r="H215" s="26">
        <v>0.256</v>
      </c>
      <c r="I215" s="26"/>
      <c r="J215" s="26">
        <f t="shared" si="24"/>
        <v>27.661909989023087</v>
      </c>
      <c r="K215" s="26">
        <f t="shared" si="28"/>
        <v>0.1440000000000001</v>
      </c>
      <c r="L215" s="26">
        <f t="shared" si="25"/>
        <v>9</v>
      </c>
      <c r="M215" s="26">
        <f t="shared" si="26"/>
        <v>-9</v>
      </c>
      <c r="N215" s="26"/>
      <c r="O215" s="23">
        <f t="shared" si="29"/>
        <v>0.0040353625442127086</v>
      </c>
      <c r="P215" s="23"/>
      <c r="Q215" s="23">
        <f t="shared" si="30"/>
        <v>0.14674045615318942</v>
      </c>
      <c r="R215" s="23"/>
      <c r="S215" s="23">
        <f t="shared" si="31"/>
        <v>17.095263141846583</v>
      </c>
      <c r="T215" s="23"/>
      <c r="U215" s="23"/>
      <c r="V215" s="23">
        <v>145</v>
      </c>
      <c r="W215" s="23">
        <f t="shared" si="22"/>
        <v>17.095263141846583</v>
      </c>
      <c r="X215" s="23">
        <f t="shared" si="27"/>
        <v>0.1440000000000001</v>
      </c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2.75">
      <c r="A216" s="1"/>
      <c r="B216" s="23"/>
      <c r="C216" s="23"/>
      <c r="D216" s="23"/>
      <c r="E216" s="26">
        <f t="shared" si="23"/>
        <v>18</v>
      </c>
      <c r="F216" s="26"/>
      <c r="G216" s="26">
        <v>0.055</v>
      </c>
      <c r="H216" s="26">
        <v>0.256</v>
      </c>
      <c r="I216" s="26"/>
      <c r="J216" s="26">
        <f t="shared" si="24"/>
        <v>28.047437187461924</v>
      </c>
      <c r="K216" s="26">
        <f t="shared" si="28"/>
        <v>0.1450000000000001</v>
      </c>
      <c r="L216" s="26">
        <f t="shared" si="25"/>
        <v>9</v>
      </c>
      <c r="M216" s="26">
        <f t="shared" si="26"/>
        <v>-9</v>
      </c>
      <c r="N216" s="26"/>
      <c r="O216" s="23">
        <f t="shared" si="29"/>
        <v>0.0040353625442127086</v>
      </c>
      <c r="P216" s="23"/>
      <c r="Q216" s="23">
        <f t="shared" si="30"/>
        <v>0.14674045615318942</v>
      </c>
      <c r="R216" s="23"/>
      <c r="S216" s="23">
        <f t="shared" si="31"/>
        <v>17.242003597999773</v>
      </c>
      <c r="T216" s="23"/>
      <c r="U216" s="23"/>
      <c r="V216" s="23">
        <v>146</v>
      </c>
      <c r="W216" s="23">
        <f t="shared" si="22"/>
        <v>17.242003597999773</v>
      </c>
      <c r="X216" s="23">
        <f t="shared" si="27"/>
        <v>0.1450000000000001</v>
      </c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2.75">
      <c r="A217" s="1"/>
      <c r="B217" s="23"/>
      <c r="C217" s="23"/>
      <c r="D217" s="23"/>
      <c r="E217" s="26">
        <f t="shared" si="23"/>
        <v>18</v>
      </c>
      <c r="F217" s="26"/>
      <c r="G217" s="26">
        <v>0.055</v>
      </c>
      <c r="H217" s="26">
        <v>0.256</v>
      </c>
      <c r="I217" s="26"/>
      <c r="J217" s="26">
        <f t="shared" si="24"/>
        <v>28.435632394194453</v>
      </c>
      <c r="K217" s="26">
        <f t="shared" si="28"/>
        <v>0.1460000000000001</v>
      </c>
      <c r="L217" s="26">
        <f t="shared" si="25"/>
        <v>9</v>
      </c>
      <c r="M217" s="26">
        <f t="shared" si="26"/>
        <v>-9</v>
      </c>
      <c r="N217" s="26"/>
      <c r="O217" s="23">
        <f t="shared" si="29"/>
        <v>0.0040353625442127086</v>
      </c>
      <c r="P217" s="23"/>
      <c r="Q217" s="23">
        <f t="shared" si="30"/>
        <v>0.14674045615318942</v>
      </c>
      <c r="R217" s="23"/>
      <c r="S217" s="23">
        <f t="shared" si="31"/>
        <v>17.388744054152962</v>
      </c>
      <c r="T217" s="23"/>
      <c r="U217" s="23"/>
      <c r="V217" s="23">
        <v>147</v>
      </c>
      <c r="W217" s="23">
        <f t="shared" si="22"/>
        <v>17.388744054152962</v>
      </c>
      <c r="X217" s="23">
        <f t="shared" si="27"/>
        <v>0.1460000000000001</v>
      </c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2.75">
      <c r="A218" s="1"/>
      <c r="B218" s="23"/>
      <c r="C218" s="23"/>
      <c r="D218" s="23"/>
      <c r="E218" s="26">
        <f t="shared" si="23"/>
        <v>18</v>
      </c>
      <c r="F218" s="26"/>
      <c r="G218" s="26">
        <v>0.055</v>
      </c>
      <c r="H218" s="26">
        <v>0.256</v>
      </c>
      <c r="I218" s="26"/>
      <c r="J218" s="26">
        <f t="shared" si="24"/>
        <v>28.826495609220675</v>
      </c>
      <c r="K218" s="26">
        <f t="shared" si="28"/>
        <v>0.1470000000000001</v>
      </c>
      <c r="L218" s="26">
        <f t="shared" si="25"/>
        <v>9</v>
      </c>
      <c r="M218" s="26">
        <f t="shared" si="26"/>
        <v>-9</v>
      </c>
      <c r="N218" s="26"/>
      <c r="O218" s="23">
        <f t="shared" si="29"/>
        <v>0.0040353625442127086</v>
      </c>
      <c r="P218" s="23"/>
      <c r="Q218" s="23">
        <f t="shared" si="30"/>
        <v>0.14674045615318942</v>
      </c>
      <c r="R218" s="23"/>
      <c r="S218" s="23">
        <f t="shared" si="31"/>
        <v>17.53548451030615</v>
      </c>
      <c r="T218" s="23"/>
      <c r="U218" s="23"/>
      <c r="V218" s="23">
        <v>148</v>
      </c>
      <c r="W218" s="23">
        <f t="shared" si="22"/>
        <v>17.53548451030615</v>
      </c>
      <c r="X218" s="23">
        <f t="shared" si="27"/>
        <v>0.1470000000000001</v>
      </c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>
      <c r="A219" s="1"/>
      <c r="B219" s="23"/>
      <c r="C219" s="23"/>
      <c r="D219" s="23"/>
      <c r="E219" s="26">
        <f t="shared" si="23"/>
        <v>18</v>
      </c>
      <c r="F219" s="26"/>
      <c r="G219" s="26">
        <v>0.055</v>
      </c>
      <c r="H219" s="26">
        <v>0.256</v>
      </c>
      <c r="I219" s="26"/>
      <c r="J219" s="26">
        <f t="shared" si="24"/>
        <v>29.220026832540594</v>
      </c>
      <c r="K219" s="26">
        <f t="shared" si="28"/>
        <v>0.1480000000000001</v>
      </c>
      <c r="L219" s="26">
        <f t="shared" si="25"/>
        <v>9</v>
      </c>
      <c r="M219" s="26">
        <f t="shared" si="26"/>
        <v>-9</v>
      </c>
      <c r="N219" s="26"/>
      <c r="O219" s="23">
        <f t="shared" si="29"/>
        <v>0.0040353625442127086</v>
      </c>
      <c r="P219" s="23"/>
      <c r="Q219" s="23">
        <f t="shared" si="30"/>
        <v>0.14674045615318942</v>
      </c>
      <c r="R219" s="23"/>
      <c r="S219" s="23">
        <f t="shared" si="31"/>
        <v>17.68222496645934</v>
      </c>
      <c r="T219" s="23"/>
      <c r="U219" s="23"/>
      <c r="V219" s="23">
        <v>149</v>
      </c>
      <c r="W219" s="23">
        <f t="shared" si="22"/>
        <v>17.68222496645934</v>
      </c>
      <c r="X219" s="23">
        <f t="shared" si="27"/>
        <v>0.1480000000000001</v>
      </c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2.75">
      <c r="A220" s="1"/>
      <c r="B220" s="23"/>
      <c r="C220" s="23"/>
      <c r="D220" s="23"/>
      <c r="E220" s="26">
        <f t="shared" si="23"/>
        <v>18</v>
      </c>
      <c r="F220" s="26"/>
      <c r="G220" s="26">
        <v>0.055</v>
      </c>
      <c r="H220" s="26">
        <v>0.256</v>
      </c>
      <c r="I220" s="26"/>
      <c r="J220" s="26">
        <f t="shared" si="24"/>
        <v>29.616226064154205</v>
      </c>
      <c r="K220" s="26">
        <f t="shared" si="28"/>
        <v>0.1490000000000001</v>
      </c>
      <c r="L220" s="26">
        <f t="shared" si="25"/>
        <v>9</v>
      </c>
      <c r="M220" s="26">
        <f t="shared" si="26"/>
        <v>-9</v>
      </c>
      <c r="N220" s="26"/>
      <c r="O220" s="23">
        <f t="shared" si="29"/>
        <v>0.0040353625442127086</v>
      </c>
      <c r="P220" s="23"/>
      <c r="Q220" s="23">
        <f t="shared" si="30"/>
        <v>0.14674045615318942</v>
      </c>
      <c r="R220" s="23"/>
      <c r="S220" s="23">
        <f t="shared" si="31"/>
        <v>17.82896542261253</v>
      </c>
      <c r="T220" s="23"/>
      <c r="U220" s="23"/>
      <c r="V220" s="23">
        <v>150</v>
      </c>
      <c r="W220" s="23">
        <f t="shared" si="22"/>
        <v>17.82896542261253</v>
      </c>
      <c r="X220" s="23">
        <f t="shared" si="27"/>
        <v>0.1490000000000001</v>
      </c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2.75">
      <c r="A221" s="1"/>
      <c r="B221" s="23"/>
      <c r="C221" s="23"/>
      <c r="D221" s="23"/>
      <c r="E221" s="26">
        <f t="shared" si="23"/>
        <v>18</v>
      </c>
      <c r="F221" s="26"/>
      <c r="G221" s="26">
        <v>0.055</v>
      </c>
      <c r="H221" s="26">
        <v>0.256</v>
      </c>
      <c r="I221" s="26"/>
      <c r="J221" s="26">
        <f t="shared" si="24"/>
        <v>30.015093304061512</v>
      </c>
      <c r="K221" s="26">
        <f t="shared" si="28"/>
        <v>0.1500000000000001</v>
      </c>
      <c r="L221" s="26">
        <f t="shared" si="25"/>
        <v>9</v>
      </c>
      <c r="M221" s="26">
        <f t="shared" si="26"/>
        <v>-9</v>
      </c>
      <c r="N221" s="26"/>
      <c r="O221" s="23">
        <f t="shared" si="29"/>
        <v>0.0040353625442127086</v>
      </c>
      <c r="P221" s="23"/>
      <c r="Q221" s="23">
        <f t="shared" si="30"/>
        <v>0.14674045615318942</v>
      </c>
      <c r="R221" s="23"/>
      <c r="S221" s="23">
        <f t="shared" si="31"/>
        <v>17.97570587876572</v>
      </c>
      <c r="T221" s="23"/>
      <c r="U221" s="23"/>
      <c r="V221" s="23">
        <v>151</v>
      </c>
      <c r="W221" s="23">
        <f t="shared" si="22"/>
        <v>17.97570587876572</v>
      </c>
      <c r="X221" s="23">
        <f t="shared" si="27"/>
        <v>0.1500000000000001</v>
      </c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2.75">
      <c r="A222" s="1"/>
      <c r="B222" s="23"/>
      <c r="C222" s="23"/>
      <c r="D222" s="23"/>
      <c r="E222" s="26">
        <f t="shared" si="23"/>
        <v>18</v>
      </c>
      <c r="F222" s="26"/>
      <c r="G222" s="26">
        <v>0.055</v>
      </c>
      <c r="H222" s="26">
        <v>0.256</v>
      </c>
      <c r="I222" s="26"/>
      <c r="J222" s="26">
        <f t="shared" si="24"/>
        <v>30.416628552262512</v>
      </c>
      <c r="K222" s="26">
        <f t="shared" si="28"/>
        <v>0.1510000000000001</v>
      </c>
      <c r="L222" s="26">
        <f t="shared" si="25"/>
        <v>9</v>
      </c>
      <c r="M222" s="26">
        <f t="shared" si="26"/>
        <v>-9</v>
      </c>
      <c r="N222" s="26"/>
      <c r="O222" s="23">
        <f t="shared" si="29"/>
        <v>0.0040353625442127086</v>
      </c>
      <c r="P222" s="23"/>
      <c r="Q222" s="23">
        <f t="shared" si="30"/>
        <v>0.14674045615318942</v>
      </c>
      <c r="R222" s="23"/>
      <c r="S222" s="23">
        <f t="shared" si="31"/>
        <v>18.12244633491891</v>
      </c>
      <c r="T222" s="23"/>
      <c r="U222" s="23"/>
      <c r="V222" s="23">
        <v>152</v>
      </c>
      <c r="W222" s="23">
        <f t="shared" si="22"/>
        <v>18.12244633491891</v>
      </c>
      <c r="X222" s="23">
        <f t="shared" si="27"/>
        <v>0.1510000000000001</v>
      </c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>
      <c r="A223" s="1"/>
      <c r="B223" s="23"/>
      <c r="C223" s="23"/>
      <c r="D223" s="23"/>
      <c r="E223" s="26">
        <f t="shared" si="23"/>
        <v>18</v>
      </c>
      <c r="F223" s="26"/>
      <c r="G223" s="26">
        <v>0.055</v>
      </c>
      <c r="H223" s="26">
        <v>0.256</v>
      </c>
      <c r="I223" s="26"/>
      <c r="J223" s="26">
        <f t="shared" si="24"/>
        <v>30.820831808757212</v>
      </c>
      <c r="K223" s="26">
        <f t="shared" si="28"/>
        <v>0.1520000000000001</v>
      </c>
      <c r="L223" s="26">
        <f t="shared" si="25"/>
        <v>9</v>
      </c>
      <c r="M223" s="26">
        <f t="shared" si="26"/>
        <v>-9</v>
      </c>
      <c r="N223" s="26"/>
      <c r="O223" s="23">
        <f t="shared" si="29"/>
        <v>0.0040353625442127086</v>
      </c>
      <c r="P223" s="23"/>
      <c r="Q223" s="23">
        <f t="shared" si="30"/>
        <v>0.14674045615318942</v>
      </c>
      <c r="R223" s="23"/>
      <c r="S223" s="23">
        <f t="shared" si="31"/>
        <v>18.269186791072098</v>
      </c>
      <c r="T223" s="23"/>
      <c r="U223" s="23"/>
      <c r="V223" s="23">
        <v>153</v>
      </c>
      <c r="W223" s="23">
        <f t="shared" si="22"/>
        <v>18.269186791072098</v>
      </c>
      <c r="X223" s="23">
        <f t="shared" si="27"/>
        <v>0.1520000000000001</v>
      </c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2.75">
      <c r="A224" s="1"/>
      <c r="B224" s="23"/>
      <c r="C224" s="23"/>
      <c r="D224" s="23"/>
      <c r="E224" s="26">
        <f t="shared" si="23"/>
        <v>18</v>
      </c>
      <c r="F224" s="26"/>
      <c r="G224" s="26">
        <v>0.055</v>
      </c>
      <c r="H224" s="26">
        <v>0.256</v>
      </c>
      <c r="I224" s="26"/>
      <c r="J224" s="26">
        <f t="shared" si="24"/>
        <v>31.227703073545598</v>
      </c>
      <c r="K224" s="26">
        <f t="shared" si="28"/>
        <v>0.1530000000000001</v>
      </c>
      <c r="L224" s="26">
        <f t="shared" si="25"/>
        <v>9</v>
      </c>
      <c r="M224" s="26">
        <f t="shared" si="26"/>
        <v>-9</v>
      </c>
      <c r="N224" s="26"/>
      <c r="O224" s="23">
        <f t="shared" si="29"/>
        <v>0.0040353625442127086</v>
      </c>
      <c r="P224" s="23"/>
      <c r="Q224" s="23">
        <f t="shared" si="30"/>
        <v>0.14674045615318942</v>
      </c>
      <c r="R224" s="23"/>
      <c r="S224" s="23">
        <f t="shared" si="31"/>
        <v>18.41592724722529</v>
      </c>
      <c r="T224" s="23"/>
      <c r="U224" s="23"/>
      <c r="V224" s="23">
        <v>154</v>
      </c>
      <c r="W224" s="23">
        <f t="shared" si="22"/>
        <v>18.41592724722529</v>
      </c>
      <c r="X224" s="23">
        <f t="shared" si="27"/>
        <v>0.1530000000000001</v>
      </c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2.75">
      <c r="A225" s="1"/>
      <c r="B225" s="23"/>
      <c r="C225" s="23"/>
      <c r="D225" s="23"/>
      <c r="E225" s="26">
        <f t="shared" si="23"/>
        <v>18</v>
      </c>
      <c r="F225" s="26"/>
      <c r="G225" s="26">
        <v>0.055</v>
      </c>
      <c r="H225" s="26">
        <v>0.256</v>
      </c>
      <c r="I225" s="26"/>
      <c r="J225" s="26">
        <f t="shared" si="24"/>
        <v>31.637242346627676</v>
      </c>
      <c r="K225" s="26">
        <f t="shared" si="28"/>
        <v>0.1540000000000001</v>
      </c>
      <c r="L225" s="26">
        <f t="shared" si="25"/>
        <v>9</v>
      </c>
      <c r="M225" s="26">
        <f t="shared" si="26"/>
        <v>-9</v>
      </c>
      <c r="N225" s="26"/>
      <c r="O225" s="23">
        <f t="shared" si="29"/>
        <v>0.0040353625442127086</v>
      </c>
      <c r="P225" s="23"/>
      <c r="Q225" s="23">
        <f t="shared" si="30"/>
        <v>0.14674045615318942</v>
      </c>
      <c r="R225" s="23"/>
      <c r="S225" s="23">
        <f t="shared" si="31"/>
        <v>18.56266770337848</v>
      </c>
      <c r="T225" s="23"/>
      <c r="U225" s="23"/>
      <c r="V225" s="23">
        <v>155</v>
      </c>
      <c r="W225" s="23">
        <f t="shared" si="22"/>
        <v>18.56266770337848</v>
      </c>
      <c r="X225" s="23">
        <f t="shared" si="27"/>
        <v>0.1540000000000001</v>
      </c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2.75">
      <c r="A226" s="1"/>
      <c r="B226" s="23"/>
      <c r="C226" s="23"/>
      <c r="D226" s="23"/>
      <c r="E226" s="26">
        <f t="shared" si="23"/>
        <v>18</v>
      </c>
      <c r="F226" s="26"/>
      <c r="G226" s="26">
        <v>0.055</v>
      </c>
      <c r="H226" s="26">
        <v>0.256</v>
      </c>
      <c r="I226" s="26"/>
      <c r="J226" s="26">
        <f t="shared" si="24"/>
        <v>32.04944962800346</v>
      </c>
      <c r="K226" s="26">
        <f t="shared" si="28"/>
        <v>0.1550000000000001</v>
      </c>
      <c r="L226" s="26">
        <f t="shared" si="25"/>
        <v>9</v>
      </c>
      <c r="M226" s="26">
        <f t="shared" si="26"/>
        <v>-9</v>
      </c>
      <c r="N226" s="26"/>
      <c r="O226" s="23">
        <f t="shared" si="29"/>
        <v>0.0040353625442127086</v>
      </c>
      <c r="P226" s="23"/>
      <c r="Q226" s="23">
        <f t="shared" si="30"/>
        <v>0.14674045615318942</v>
      </c>
      <c r="R226" s="23"/>
      <c r="S226" s="23">
        <f t="shared" si="31"/>
        <v>18.70940815953167</v>
      </c>
      <c r="T226" s="23"/>
      <c r="U226" s="23"/>
      <c r="V226" s="23">
        <v>156</v>
      </c>
      <c r="W226" s="23">
        <f t="shared" si="22"/>
        <v>18.70940815953167</v>
      </c>
      <c r="X226" s="23">
        <f t="shared" si="27"/>
        <v>0.1550000000000001</v>
      </c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2.75">
      <c r="A227" s="1"/>
      <c r="B227" s="23"/>
      <c r="C227" s="23"/>
      <c r="D227" s="23"/>
      <c r="E227" s="26">
        <f t="shared" si="23"/>
        <v>18</v>
      </c>
      <c r="F227" s="26"/>
      <c r="G227" s="26">
        <v>0.055</v>
      </c>
      <c r="H227" s="26">
        <v>0.256</v>
      </c>
      <c r="I227" s="26"/>
      <c r="J227" s="26">
        <f t="shared" si="24"/>
        <v>32.46432491767293</v>
      </c>
      <c r="K227" s="26">
        <f t="shared" si="28"/>
        <v>0.1560000000000001</v>
      </c>
      <c r="L227" s="26">
        <f t="shared" si="25"/>
        <v>9</v>
      </c>
      <c r="M227" s="26">
        <f t="shared" si="26"/>
        <v>-9</v>
      </c>
      <c r="N227" s="26"/>
      <c r="O227" s="23">
        <f t="shared" si="29"/>
        <v>0.0040353625442127086</v>
      </c>
      <c r="P227" s="23"/>
      <c r="Q227" s="23">
        <f t="shared" si="30"/>
        <v>0.14674045615318942</v>
      </c>
      <c r="R227" s="23"/>
      <c r="S227" s="23">
        <f t="shared" si="31"/>
        <v>18.85614861568486</v>
      </c>
      <c r="T227" s="23"/>
      <c r="U227" s="23"/>
      <c r="V227" s="23">
        <v>157</v>
      </c>
      <c r="W227" s="23">
        <f t="shared" si="22"/>
        <v>18.85614861568486</v>
      </c>
      <c r="X227" s="23">
        <f t="shared" si="27"/>
        <v>0.1560000000000001</v>
      </c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2.75">
      <c r="A228" s="1"/>
      <c r="B228" s="23"/>
      <c r="C228" s="23"/>
      <c r="D228" s="23"/>
      <c r="E228" s="26">
        <f t="shared" si="23"/>
        <v>18</v>
      </c>
      <c r="F228" s="26"/>
      <c r="G228" s="26">
        <v>0.055</v>
      </c>
      <c r="H228" s="26">
        <v>0.256</v>
      </c>
      <c r="I228" s="26"/>
      <c r="J228" s="26">
        <f t="shared" si="24"/>
        <v>32.881868215636096</v>
      </c>
      <c r="K228" s="26">
        <f t="shared" si="28"/>
        <v>0.1570000000000001</v>
      </c>
      <c r="L228" s="26">
        <f t="shared" si="25"/>
        <v>9</v>
      </c>
      <c r="M228" s="26">
        <f t="shared" si="26"/>
        <v>-9</v>
      </c>
      <c r="N228" s="26"/>
      <c r="O228" s="23">
        <f t="shared" si="29"/>
        <v>0.0040353625442127086</v>
      </c>
      <c r="P228" s="23"/>
      <c r="Q228" s="23">
        <f t="shared" si="30"/>
        <v>0.14674045615318942</v>
      </c>
      <c r="R228" s="23"/>
      <c r="S228" s="23">
        <f t="shared" si="31"/>
        <v>19.002889071838048</v>
      </c>
      <c r="T228" s="23"/>
      <c r="U228" s="23"/>
      <c r="V228" s="23">
        <v>158</v>
      </c>
      <c r="W228" s="23">
        <f t="shared" si="22"/>
        <v>19.002889071838048</v>
      </c>
      <c r="X228" s="23">
        <f t="shared" si="27"/>
        <v>0.1570000000000001</v>
      </c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2.75">
      <c r="A229" s="1"/>
      <c r="B229" s="23"/>
      <c r="C229" s="23"/>
      <c r="D229" s="23"/>
      <c r="E229" s="26">
        <f t="shared" si="23"/>
        <v>18</v>
      </c>
      <c r="F229" s="26"/>
      <c r="G229" s="26">
        <v>0.055</v>
      </c>
      <c r="H229" s="26">
        <v>0.256</v>
      </c>
      <c r="I229" s="26"/>
      <c r="J229" s="26">
        <f t="shared" si="24"/>
        <v>33.30207952189296</v>
      </c>
      <c r="K229" s="26">
        <f t="shared" si="28"/>
        <v>0.1580000000000001</v>
      </c>
      <c r="L229" s="26">
        <f t="shared" si="25"/>
        <v>9</v>
      </c>
      <c r="M229" s="26">
        <f t="shared" si="26"/>
        <v>-9</v>
      </c>
      <c r="N229" s="26"/>
      <c r="O229" s="23">
        <f t="shared" si="29"/>
        <v>0.0040353625442127086</v>
      </c>
      <c r="P229" s="23"/>
      <c r="Q229" s="23">
        <f t="shared" si="30"/>
        <v>0.14674045615318942</v>
      </c>
      <c r="R229" s="23"/>
      <c r="S229" s="23">
        <f t="shared" si="31"/>
        <v>19.149629527991237</v>
      </c>
      <c r="T229" s="23"/>
      <c r="U229" s="23"/>
      <c r="V229" s="23">
        <v>159</v>
      </c>
      <c r="W229" s="23">
        <f t="shared" si="22"/>
        <v>19.149629527991237</v>
      </c>
      <c r="X229" s="23">
        <f t="shared" si="27"/>
        <v>0.1580000000000001</v>
      </c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2.75">
      <c r="A230" s="1"/>
      <c r="B230" s="23"/>
      <c r="C230" s="23"/>
      <c r="D230" s="23"/>
      <c r="E230" s="26">
        <f t="shared" si="23"/>
        <v>18</v>
      </c>
      <c r="F230" s="26"/>
      <c r="G230" s="26">
        <v>0.055</v>
      </c>
      <c r="H230" s="26">
        <v>0.256</v>
      </c>
      <c r="I230" s="26"/>
      <c r="J230" s="26">
        <f t="shared" si="24"/>
        <v>33.72495883644352</v>
      </c>
      <c r="K230" s="26">
        <f t="shared" si="28"/>
        <v>0.1590000000000001</v>
      </c>
      <c r="L230" s="26">
        <f t="shared" si="25"/>
        <v>9</v>
      </c>
      <c r="M230" s="26">
        <f t="shared" si="26"/>
        <v>-9</v>
      </c>
      <c r="N230" s="26"/>
      <c r="O230" s="23">
        <f t="shared" si="29"/>
        <v>0.0040353625442127086</v>
      </c>
      <c r="P230" s="23"/>
      <c r="Q230" s="23">
        <f t="shared" si="30"/>
        <v>0.14674045615318942</v>
      </c>
      <c r="R230" s="23"/>
      <c r="S230" s="23">
        <f t="shared" si="31"/>
        <v>19.296369984144427</v>
      </c>
      <c r="T230" s="23"/>
      <c r="U230" s="23"/>
      <c r="V230" s="23">
        <v>160</v>
      </c>
      <c r="W230" s="23">
        <f t="shared" si="22"/>
        <v>19.296369984144427</v>
      </c>
      <c r="X230" s="23">
        <f t="shared" si="27"/>
        <v>0.1590000000000001</v>
      </c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2.75">
      <c r="A231" s="1"/>
      <c r="B231" s="23"/>
      <c r="C231" s="23"/>
      <c r="D231" s="23"/>
      <c r="E231" s="26">
        <f t="shared" si="23"/>
        <v>18</v>
      </c>
      <c r="F231" s="26"/>
      <c r="G231" s="26">
        <v>0.055</v>
      </c>
      <c r="H231" s="26">
        <v>0.256</v>
      </c>
      <c r="I231" s="26"/>
      <c r="J231" s="26">
        <f t="shared" si="24"/>
        <v>34.150506159287765</v>
      </c>
      <c r="K231" s="26">
        <f t="shared" si="28"/>
        <v>0.16000000000000011</v>
      </c>
      <c r="L231" s="26">
        <f t="shared" si="25"/>
        <v>9</v>
      </c>
      <c r="M231" s="26">
        <f t="shared" si="26"/>
        <v>-9</v>
      </c>
      <c r="N231" s="26"/>
      <c r="O231" s="23">
        <f t="shared" si="29"/>
        <v>0.0040353625442127086</v>
      </c>
      <c r="P231" s="23"/>
      <c r="Q231" s="23">
        <f t="shared" si="30"/>
        <v>0.14674045615318942</v>
      </c>
      <c r="R231" s="23"/>
      <c r="S231" s="23">
        <f t="shared" si="31"/>
        <v>19.443110440297616</v>
      </c>
      <c r="T231" s="23"/>
      <c r="U231" s="23"/>
      <c r="V231" s="23">
        <v>161</v>
      </c>
      <c r="W231" s="23">
        <f t="shared" si="22"/>
        <v>19.443110440297616</v>
      </c>
      <c r="X231" s="23">
        <f t="shared" si="27"/>
        <v>0.16000000000000011</v>
      </c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>
      <c r="A232" s="1"/>
      <c r="B232" s="23"/>
      <c r="C232" s="23"/>
      <c r="D232" s="23"/>
      <c r="E232" s="26">
        <f t="shared" si="23"/>
        <v>18</v>
      </c>
      <c r="F232" s="26"/>
      <c r="G232" s="26">
        <v>0.055</v>
      </c>
      <c r="H232" s="26">
        <v>0.256</v>
      </c>
      <c r="I232" s="26"/>
      <c r="J232" s="26">
        <f t="shared" si="24"/>
        <v>34.578721490425714</v>
      </c>
      <c r="K232" s="26">
        <f t="shared" si="28"/>
        <v>0.16100000000000012</v>
      </c>
      <c r="L232" s="26">
        <f t="shared" si="25"/>
        <v>9</v>
      </c>
      <c r="M232" s="26">
        <f t="shared" si="26"/>
        <v>-9</v>
      </c>
      <c r="N232" s="26"/>
      <c r="O232" s="23">
        <f t="shared" si="29"/>
        <v>0.0040353625442127086</v>
      </c>
      <c r="P232" s="23"/>
      <c r="Q232" s="23">
        <f t="shared" si="30"/>
        <v>0.14674045615318942</v>
      </c>
      <c r="R232" s="23"/>
      <c r="S232" s="23">
        <f t="shared" si="31"/>
        <v>19.589850896450805</v>
      </c>
      <c r="T232" s="23"/>
      <c r="U232" s="23"/>
      <c r="V232" s="23">
        <v>162</v>
      </c>
      <c r="W232" s="23">
        <f t="shared" si="22"/>
        <v>19.589850896450805</v>
      </c>
      <c r="X232" s="23">
        <f t="shared" si="27"/>
        <v>0.16100000000000012</v>
      </c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2.75">
      <c r="A233" s="1"/>
      <c r="B233" s="23"/>
      <c r="C233" s="23"/>
      <c r="D233" s="23"/>
      <c r="E233" s="26">
        <f t="shared" si="23"/>
        <v>18</v>
      </c>
      <c r="F233" s="26"/>
      <c r="G233" s="26">
        <v>0.055</v>
      </c>
      <c r="H233" s="26">
        <v>0.256</v>
      </c>
      <c r="I233" s="26"/>
      <c r="J233" s="26">
        <f t="shared" si="24"/>
        <v>35.00960482985735</v>
      </c>
      <c r="K233" s="26">
        <f t="shared" si="28"/>
        <v>0.16200000000000012</v>
      </c>
      <c r="L233" s="26">
        <f t="shared" si="25"/>
        <v>9</v>
      </c>
      <c r="M233" s="26">
        <f t="shared" si="26"/>
        <v>-9</v>
      </c>
      <c r="N233" s="26"/>
      <c r="O233" s="23">
        <f t="shared" si="29"/>
        <v>0.0040353625442127086</v>
      </c>
      <c r="P233" s="23"/>
      <c r="Q233" s="23">
        <f t="shared" si="30"/>
        <v>0.14674045615318942</v>
      </c>
      <c r="R233" s="23"/>
      <c r="S233" s="23">
        <f t="shared" si="31"/>
        <v>19.736591352603995</v>
      </c>
      <c r="T233" s="23"/>
      <c r="U233" s="23"/>
      <c r="V233" s="23">
        <v>163</v>
      </c>
      <c r="W233" s="23">
        <f t="shared" si="22"/>
        <v>19.736591352603995</v>
      </c>
      <c r="X233" s="23">
        <f t="shared" si="27"/>
        <v>0.16200000000000012</v>
      </c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2.75">
      <c r="A234" s="1"/>
      <c r="B234" s="23"/>
      <c r="C234" s="23"/>
      <c r="D234" s="23"/>
      <c r="E234" s="26">
        <f t="shared" si="23"/>
        <v>18</v>
      </c>
      <c r="F234" s="26"/>
      <c r="G234" s="26">
        <v>0.055</v>
      </c>
      <c r="H234" s="26">
        <v>0.256</v>
      </c>
      <c r="I234" s="26"/>
      <c r="J234" s="26">
        <f t="shared" si="24"/>
        <v>35.44315617758268</v>
      </c>
      <c r="K234" s="26">
        <f t="shared" si="28"/>
        <v>0.16300000000000012</v>
      </c>
      <c r="L234" s="26">
        <f t="shared" si="25"/>
        <v>9</v>
      </c>
      <c r="M234" s="26">
        <f t="shared" si="26"/>
        <v>-9</v>
      </c>
      <c r="N234" s="26"/>
      <c r="O234" s="23">
        <f t="shared" si="29"/>
        <v>0.0040353625442127086</v>
      </c>
      <c r="P234" s="23"/>
      <c r="Q234" s="23">
        <f t="shared" si="30"/>
        <v>0.14674045615318942</v>
      </c>
      <c r="R234" s="23"/>
      <c r="S234" s="23">
        <f t="shared" si="31"/>
        <v>19.883331808757184</v>
      </c>
      <c r="T234" s="23"/>
      <c r="U234" s="23"/>
      <c r="V234" s="23">
        <v>164</v>
      </c>
      <c r="W234" s="23">
        <f t="shared" si="22"/>
        <v>19.883331808757184</v>
      </c>
      <c r="X234" s="23">
        <f t="shared" si="27"/>
        <v>0.16300000000000012</v>
      </c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>
      <c r="A235" s="1"/>
      <c r="B235" s="23"/>
      <c r="C235" s="23"/>
      <c r="D235" s="23"/>
      <c r="E235" s="26">
        <f t="shared" si="23"/>
        <v>18</v>
      </c>
      <c r="F235" s="26"/>
      <c r="G235" s="26">
        <v>0.055</v>
      </c>
      <c r="H235" s="26">
        <v>0.256</v>
      </c>
      <c r="I235" s="26"/>
      <c r="J235" s="26">
        <f t="shared" si="24"/>
        <v>35.87937553360171</v>
      </c>
      <c r="K235" s="26">
        <f t="shared" si="28"/>
        <v>0.16400000000000012</v>
      </c>
      <c r="L235" s="26">
        <f t="shared" si="25"/>
        <v>9</v>
      </c>
      <c r="M235" s="26">
        <f t="shared" si="26"/>
        <v>-9</v>
      </c>
      <c r="N235" s="26"/>
      <c r="O235" s="23">
        <f t="shared" si="29"/>
        <v>0.0040353625442127086</v>
      </c>
      <c r="P235" s="23"/>
      <c r="Q235" s="23">
        <f t="shared" si="30"/>
        <v>0.14674045615318942</v>
      </c>
      <c r="R235" s="23"/>
      <c r="S235" s="23">
        <f t="shared" si="31"/>
        <v>20.030072264910373</v>
      </c>
      <c r="T235" s="23"/>
      <c r="U235" s="23"/>
      <c r="V235" s="23">
        <v>165</v>
      </c>
      <c r="W235" s="23">
        <f t="shared" si="22"/>
        <v>20.030072264910373</v>
      </c>
      <c r="X235" s="23">
        <f t="shared" si="27"/>
        <v>0.16400000000000012</v>
      </c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2.75">
      <c r="A236" s="1"/>
      <c r="B236" s="23"/>
      <c r="C236" s="23"/>
      <c r="D236" s="23"/>
      <c r="E236" s="26">
        <f t="shared" si="23"/>
        <v>18</v>
      </c>
      <c r="F236" s="26"/>
      <c r="G236" s="26">
        <v>0.055</v>
      </c>
      <c r="H236" s="26">
        <v>0.256</v>
      </c>
      <c r="I236" s="26"/>
      <c r="J236" s="26">
        <f t="shared" si="24"/>
        <v>36.31826289791443</v>
      </c>
      <c r="K236" s="26">
        <f t="shared" si="28"/>
        <v>0.16500000000000012</v>
      </c>
      <c r="L236" s="26">
        <f t="shared" si="25"/>
        <v>9</v>
      </c>
      <c r="M236" s="26">
        <f t="shared" si="26"/>
        <v>-9</v>
      </c>
      <c r="N236" s="26"/>
      <c r="O236" s="23">
        <f t="shared" si="29"/>
        <v>0.0040353625442127086</v>
      </c>
      <c r="P236" s="23"/>
      <c r="Q236" s="23">
        <f t="shared" si="30"/>
        <v>0.14674045615318942</v>
      </c>
      <c r="R236" s="23"/>
      <c r="S236" s="23">
        <f t="shared" si="31"/>
        <v>20.176812721063566</v>
      </c>
      <c r="T236" s="23"/>
      <c r="U236" s="23"/>
      <c r="V236" s="23">
        <v>166</v>
      </c>
      <c r="W236" s="23">
        <f t="shared" si="22"/>
        <v>20.176812721063566</v>
      </c>
      <c r="X236" s="23">
        <f t="shared" si="27"/>
        <v>0.16500000000000012</v>
      </c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2.75">
      <c r="A237" s="1"/>
      <c r="B237" s="23"/>
      <c r="C237" s="23"/>
      <c r="D237" s="23"/>
      <c r="E237" s="26">
        <f t="shared" si="23"/>
        <v>18</v>
      </c>
      <c r="F237" s="26"/>
      <c r="G237" s="26">
        <v>0.055</v>
      </c>
      <c r="H237" s="26">
        <v>0.256</v>
      </c>
      <c r="I237" s="26"/>
      <c r="J237" s="26">
        <f t="shared" si="24"/>
        <v>36.759818270520846</v>
      </c>
      <c r="K237" s="26">
        <f t="shared" si="28"/>
        <v>0.16600000000000012</v>
      </c>
      <c r="L237" s="26">
        <f t="shared" si="25"/>
        <v>9</v>
      </c>
      <c r="M237" s="26">
        <f t="shared" si="26"/>
        <v>-9</v>
      </c>
      <c r="N237" s="26"/>
      <c r="O237" s="23">
        <f t="shared" si="29"/>
        <v>0.0040353625442127086</v>
      </c>
      <c r="P237" s="23"/>
      <c r="Q237" s="23">
        <f t="shared" si="30"/>
        <v>0.14674045615318942</v>
      </c>
      <c r="R237" s="23"/>
      <c r="S237" s="23">
        <f t="shared" si="31"/>
        <v>20.323553177216755</v>
      </c>
      <c r="T237" s="23"/>
      <c r="U237" s="23"/>
      <c r="V237" s="23">
        <v>167</v>
      </c>
      <c r="W237" s="23">
        <f t="shared" si="22"/>
        <v>20.323553177216755</v>
      </c>
      <c r="X237" s="23">
        <f t="shared" si="27"/>
        <v>0.16600000000000012</v>
      </c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2.75">
      <c r="A238" s="1"/>
      <c r="B238" s="23"/>
      <c r="C238" s="23"/>
      <c r="D238" s="23"/>
      <c r="E238" s="26">
        <f t="shared" si="23"/>
        <v>18</v>
      </c>
      <c r="F238" s="26"/>
      <c r="G238" s="26">
        <v>0.055</v>
      </c>
      <c r="H238" s="26">
        <v>0.256</v>
      </c>
      <c r="I238" s="26"/>
      <c r="J238" s="26">
        <f t="shared" si="24"/>
        <v>37.20404165142096</v>
      </c>
      <c r="K238" s="26">
        <f t="shared" si="28"/>
        <v>0.16700000000000012</v>
      </c>
      <c r="L238" s="26">
        <f t="shared" si="25"/>
        <v>9</v>
      </c>
      <c r="M238" s="26">
        <f t="shared" si="26"/>
        <v>-9</v>
      </c>
      <c r="N238" s="26"/>
      <c r="O238" s="23">
        <f t="shared" si="29"/>
        <v>0.0040353625442127086</v>
      </c>
      <c r="P238" s="23"/>
      <c r="Q238" s="23">
        <f t="shared" si="30"/>
        <v>0.14674045615318942</v>
      </c>
      <c r="R238" s="23"/>
      <c r="S238" s="23">
        <f t="shared" si="31"/>
        <v>20.470293633369945</v>
      </c>
      <c r="T238" s="23"/>
      <c r="U238" s="23"/>
      <c r="V238" s="23">
        <v>168</v>
      </c>
      <c r="W238" s="23">
        <f t="shared" si="22"/>
        <v>20.470293633369945</v>
      </c>
      <c r="X238" s="23">
        <f t="shared" si="27"/>
        <v>0.16700000000000012</v>
      </c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2.75">
      <c r="A239" s="1"/>
      <c r="B239" s="23"/>
      <c r="C239" s="23"/>
      <c r="D239" s="23"/>
      <c r="E239" s="26">
        <f t="shared" si="23"/>
        <v>18</v>
      </c>
      <c r="F239" s="26"/>
      <c r="G239" s="26">
        <v>0.055</v>
      </c>
      <c r="H239" s="26">
        <v>0.256</v>
      </c>
      <c r="I239" s="26"/>
      <c r="J239" s="26">
        <f t="shared" si="24"/>
        <v>37.65093304061476</v>
      </c>
      <c r="K239" s="26">
        <f t="shared" si="28"/>
        <v>0.16800000000000012</v>
      </c>
      <c r="L239" s="26">
        <f t="shared" si="25"/>
        <v>9</v>
      </c>
      <c r="M239" s="26">
        <f t="shared" si="26"/>
        <v>-9</v>
      </c>
      <c r="N239" s="26"/>
      <c r="O239" s="23">
        <f t="shared" si="29"/>
        <v>0.0040353625442127086</v>
      </c>
      <c r="P239" s="23"/>
      <c r="Q239" s="23">
        <f t="shared" si="30"/>
        <v>0.14674045615318942</v>
      </c>
      <c r="R239" s="23"/>
      <c r="S239" s="23">
        <f t="shared" si="31"/>
        <v>20.617034089523134</v>
      </c>
      <c r="T239" s="23"/>
      <c r="U239" s="23"/>
      <c r="V239" s="23">
        <v>169</v>
      </c>
      <c r="W239" s="23">
        <f t="shared" si="22"/>
        <v>20.617034089523134</v>
      </c>
      <c r="X239" s="23">
        <f t="shared" si="27"/>
        <v>0.16800000000000012</v>
      </c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2.75">
      <c r="A240" s="1"/>
      <c r="B240" s="23"/>
      <c r="C240" s="23"/>
      <c r="D240" s="23"/>
      <c r="E240" s="26">
        <f t="shared" si="23"/>
        <v>18</v>
      </c>
      <c r="F240" s="26"/>
      <c r="G240" s="26">
        <v>0.055</v>
      </c>
      <c r="H240" s="26">
        <v>0.256</v>
      </c>
      <c r="I240" s="26"/>
      <c r="J240" s="26">
        <f t="shared" si="24"/>
        <v>38.100492438102265</v>
      </c>
      <c r="K240" s="26">
        <f t="shared" si="28"/>
        <v>0.16900000000000012</v>
      </c>
      <c r="L240" s="26">
        <f t="shared" si="25"/>
        <v>9</v>
      </c>
      <c r="M240" s="26">
        <f t="shared" si="26"/>
        <v>-9</v>
      </c>
      <c r="N240" s="26"/>
      <c r="O240" s="23">
        <f t="shared" si="29"/>
        <v>0.0040353625442127086</v>
      </c>
      <c r="P240" s="23"/>
      <c r="Q240" s="23">
        <f t="shared" si="30"/>
        <v>0.14674045615318942</v>
      </c>
      <c r="R240" s="23"/>
      <c r="S240" s="23">
        <f t="shared" si="31"/>
        <v>20.763774545676323</v>
      </c>
      <c r="T240" s="23"/>
      <c r="U240" s="23"/>
      <c r="V240" s="23">
        <v>170</v>
      </c>
      <c r="W240" s="23">
        <f t="shared" si="22"/>
        <v>20.763774545676323</v>
      </c>
      <c r="X240" s="23">
        <f t="shared" si="27"/>
        <v>0.16900000000000012</v>
      </c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2.75">
      <c r="A241" s="1"/>
      <c r="B241" s="23"/>
      <c r="C241" s="23"/>
      <c r="D241" s="23"/>
      <c r="E241" s="26">
        <f t="shared" si="23"/>
        <v>18</v>
      </c>
      <c r="F241" s="26"/>
      <c r="G241" s="26">
        <v>0.055</v>
      </c>
      <c r="H241" s="26">
        <v>0.256</v>
      </c>
      <c r="I241" s="26"/>
      <c r="J241" s="26">
        <f t="shared" si="24"/>
        <v>38.55271984388345</v>
      </c>
      <c r="K241" s="26">
        <f t="shared" si="28"/>
        <v>0.17000000000000012</v>
      </c>
      <c r="L241" s="26">
        <f t="shared" si="25"/>
        <v>9</v>
      </c>
      <c r="M241" s="26">
        <f t="shared" si="26"/>
        <v>-9</v>
      </c>
      <c r="N241" s="26"/>
      <c r="O241" s="23">
        <f t="shared" si="29"/>
        <v>0.0040353625442127086</v>
      </c>
      <c r="P241" s="23"/>
      <c r="Q241" s="23">
        <f t="shared" si="30"/>
        <v>0.14674045615318942</v>
      </c>
      <c r="R241" s="23"/>
      <c r="S241" s="23">
        <f t="shared" si="31"/>
        <v>20.910515001829513</v>
      </c>
      <c r="T241" s="23"/>
      <c r="U241" s="23"/>
      <c r="V241" s="23">
        <v>171</v>
      </c>
      <c r="W241" s="23">
        <f t="shared" si="22"/>
        <v>20.910515001829513</v>
      </c>
      <c r="X241" s="23">
        <f t="shared" si="27"/>
        <v>0.17000000000000012</v>
      </c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2.75">
      <c r="A242" s="1"/>
      <c r="B242" s="23"/>
      <c r="C242" s="23"/>
      <c r="D242" s="23"/>
      <c r="E242" s="26">
        <f t="shared" si="23"/>
        <v>18</v>
      </c>
      <c r="F242" s="26"/>
      <c r="G242" s="26">
        <v>0.055</v>
      </c>
      <c r="H242" s="26">
        <v>0.256</v>
      </c>
      <c r="I242" s="26"/>
      <c r="J242" s="26">
        <f t="shared" si="24"/>
        <v>39.00761525795834</v>
      </c>
      <c r="K242" s="26">
        <f t="shared" si="28"/>
        <v>0.17100000000000012</v>
      </c>
      <c r="L242" s="26">
        <f t="shared" si="25"/>
        <v>9</v>
      </c>
      <c r="M242" s="26">
        <f t="shared" si="26"/>
        <v>-9</v>
      </c>
      <c r="N242" s="26"/>
      <c r="O242" s="23">
        <f t="shared" si="29"/>
        <v>0.0040353625442127086</v>
      </c>
      <c r="P242" s="23"/>
      <c r="Q242" s="23">
        <f t="shared" si="30"/>
        <v>0.14674045615318942</v>
      </c>
      <c r="R242" s="23"/>
      <c r="S242" s="23">
        <f t="shared" si="31"/>
        <v>21.057255457982702</v>
      </c>
      <c r="T242" s="23"/>
      <c r="U242" s="23"/>
      <c r="V242" s="23">
        <v>172</v>
      </c>
      <c r="W242" s="23">
        <f t="shared" si="22"/>
        <v>21.057255457982702</v>
      </c>
      <c r="X242" s="23">
        <f t="shared" si="27"/>
        <v>0.17100000000000012</v>
      </c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2.75">
      <c r="A243" s="1"/>
      <c r="B243" s="23"/>
      <c r="C243" s="23"/>
      <c r="D243" s="23"/>
      <c r="E243" s="26">
        <f t="shared" si="23"/>
        <v>18</v>
      </c>
      <c r="F243" s="26"/>
      <c r="G243" s="26">
        <v>0.055</v>
      </c>
      <c r="H243" s="26">
        <v>0.256</v>
      </c>
      <c r="I243" s="26"/>
      <c r="J243" s="26">
        <f t="shared" si="24"/>
        <v>39.46517868032693</v>
      </c>
      <c r="K243" s="26">
        <f t="shared" si="28"/>
        <v>0.17200000000000013</v>
      </c>
      <c r="L243" s="26">
        <f t="shared" si="25"/>
        <v>9</v>
      </c>
      <c r="M243" s="26">
        <f t="shared" si="26"/>
        <v>-9</v>
      </c>
      <c r="N243" s="26"/>
      <c r="O243" s="23">
        <f aca="true" t="shared" si="32" ref="O243:O306">q*E*POWER(G243/(vv*1000000),2)/2/m</f>
        <v>0.0040353625442127086</v>
      </c>
      <c r="P243" s="23"/>
      <c r="Q243" s="23">
        <f aca="true" t="shared" si="33" ref="Q243:Q306">q*E*G243/m/POWER(vv*1000000,2)</f>
        <v>0.14674045615318942</v>
      </c>
      <c r="R243" s="23"/>
      <c r="S243" s="23">
        <f t="shared" si="31"/>
        <v>21.20399591413589</v>
      </c>
      <c r="T243" s="23"/>
      <c r="U243" s="23"/>
      <c r="V243" s="23">
        <v>173</v>
      </c>
      <c r="W243" s="23">
        <f t="shared" si="22"/>
        <v>21.20399591413589</v>
      </c>
      <c r="X243" s="23">
        <f aca="true" t="shared" si="34" ref="X243:X306">IF(K243&lt;B,K243,NA())</f>
        <v>0.17200000000000013</v>
      </c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2.75">
      <c r="A244" s="1"/>
      <c r="B244" s="23"/>
      <c r="C244" s="23"/>
      <c r="D244" s="23"/>
      <c r="E244" s="26">
        <f t="shared" si="23"/>
        <v>18</v>
      </c>
      <c r="F244" s="26"/>
      <c r="G244" s="26">
        <v>0.055</v>
      </c>
      <c r="H244" s="26">
        <v>0.256</v>
      </c>
      <c r="I244" s="26"/>
      <c r="J244" s="26">
        <f t="shared" si="24"/>
        <v>39.9254101109892</v>
      </c>
      <c r="K244" s="26">
        <f t="shared" si="28"/>
        <v>0.17300000000000013</v>
      </c>
      <c r="L244" s="26">
        <f t="shared" si="25"/>
        <v>9</v>
      </c>
      <c r="M244" s="26">
        <f t="shared" si="26"/>
        <v>-9</v>
      </c>
      <c r="N244" s="26"/>
      <c r="O244" s="23">
        <f t="shared" si="32"/>
        <v>0.0040353625442127086</v>
      </c>
      <c r="P244" s="23"/>
      <c r="Q244" s="23">
        <f t="shared" si="33"/>
        <v>0.14674045615318942</v>
      </c>
      <c r="R244" s="23"/>
      <c r="S244" s="23">
        <f t="shared" si="31"/>
        <v>21.35073637028908</v>
      </c>
      <c r="T244" s="23"/>
      <c r="U244" s="23"/>
      <c r="V244" s="23">
        <v>174</v>
      </c>
      <c r="W244" s="23">
        <f t="shared" si="22"/>
        <v>21.35073637028908</v>
      </c>
      <c r="X244" s="23">
        <f t="shared" si="34"/>
        <v>0.17300000000000013</v>
      </c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2.75">
      <c r="A245" s="1"/>
      <c r="B245" s="23"/>
      <c r="C245" s="23"/>
      <c r="D245" s="23"/>
      <c r="E245" s="26">
        <f t="shared" si="23"/>
        <v>18</v>
      </c>
      <c r="F245" s="26"/>
      <c r="G245" s="26">
        <v>0.055</v>
      </c>
      <c r="H245" s="26">
        <v>0.256</v>
      </c>
      <c r="I245" s="26"/>
      <c r="J245" s="26">
        <f t="shared" si="24"/>
        <v>40.38830954994517</v>
      </c>
      <c r="K245" s="26">
        <f t="shared" si="28"/>
        <v>0.17400000000000013</v>
      </c>
      <c r="L245" s="26">
        <f t="shared" si="25"/>
        <v>9</v>
      </c>
      <c r="M245" s="26">
        <f t="shared" si="26"/>
        <v>-9</v>
      </c>
      <c r="N245" s="26"/>
      <c r="O245" s="23">
        <f t="shared" si="32"/>
        <v>0.0040353625442127086</v>
      </c>
      <c r="P245" s="23"/>
      <c r="Q245" s="23">
        <f t="shared" si="33"/>
        <v>0.14674045615318942</v>
      </c>
      <c r="R245" s="23"/>
      <c r="S245" s="23">
        <f t="shared" si="31"/>
        <v>21.49747682644227</v>
      </c>
      <c r="T245" s="23"/>
      <c r="U245" s="23"/>
      <c r="V245" s="23">
        <v>175</v>
      </c>
      <c r="W245" s="23">
        <f t="shared" si="22"/>
        <v>21.49747682644227</v>
      </c>
      <c r="X245" s="23">
        <f t="shared" si="34"/>
        <v>0.17400000000000013</v>
      </c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2.75">
      <c r="A246" s="1"/>
      <c r="B246" s="23"/>
      <c r="C246" s="23"/>
      <c r="D246" s="23"/>
      <c r="E246" s="26">
        <f t="shared" si="23"/>
        <v>18</v>
      </c>
      <c r="F246" s="26"/>
      <c r="G246" s="26">
        <v>0.055</v>
      </c>
      <c r="H246" s="26">
        <v>0.256</v>
      </c>
      <c r="I246" s="26"/>
      <c r="J246" s="26">
        <f t="shared" si="24"/>
        <v>40.85387699719484</v>
      </c>
      <c r="K246" s="26">
        <f t="shared" si="28"/>
        <v>0.17500000000000013</v>
      </c>
      <c r="L246" s="26">
        <f t="shared" si="25"/>
        <v>9</v>
      </c>
      <c r="M246" s="26">
        <f t="shared" si="26"/>
        <v>-9</v>
      </c>
      <c r="N246" s="26"/>
      <c r="O246" s="23">
        <f t="shared" si="32"/>
        <v>0.0040353625442127086</v>
      </c>
      <c r="P246" s="23"/>
      <c r="Q246" s="23">
        <f t="shared" si="33"/>
        <v>0.14674045615318942</v>
      </c>
      <c r="R246" s="23"/>
      <c r="S246" s="23">
        <f t="shared" si="31"/>
        <v>21.64421728259546</v>
      </c>
      <c r="T246" s="23"/>
      <c r="U246" s="23"/>
      <c r="V246" s="23">
        <v>176</v>
      </c>
      <c r="W246" s="23">
        <f t="shared" si="22"/>
        <v>21.64421728259546</v>
      </c>
      <c r="X246" s="23">
        <f t="shared" si="34"/>
        <v>0.17500000000000013</v>
      </c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2.75">
      <c r="A247" s="1"/>
      <c r="B247" s="23"/>
      <c r="C247" s="23"/>
      <c r="D247" s="23"/>
      <c r="E247" s="26">
        <f t="shared" si="23"/>
        <v>18</v>
      </c>
      <c r="F247" s="26"/>
      <c r="G247" s="26">
        <v>0.055</v>
      </c>
      <c r="H247" s="26">
        <v>0.256</v>
      </c>
      <c r="I247" s="26"/>
      <c r="J247" s="26">
        <f t="shared" si="24"/>
        <v>41.3221124527382</v>
      </c>
      <c r="K247" s="26">
        <f t="shared" si="28"/>
        <v>0.17600000000000013</v>
      </c>
      <c r="L247" s="26">
        <f t="shared" si="25"/>
        <v>9</v>
      </c>
      <c r="M247" s="26">
        <f t="shared" si="26"/>
        <v>-9</v>
      </c>
      <c r="N247" s="26"/>
      <c r="O247" s="23">
        <f t="shared" si="32"/>
        <v>0.0040353625442127086</v>
      </c>
      <c r="P247" s="23"/>
      <c r="Q247" s="23">
        <f t="shared" si="33"/>
        <v>0.14674045615318942</v>
      </c>
      <c r="R247" s="23"/>
      <c r="S247" s="23">
        <f t="shared" si="31"/>
        <v>21.790957738748652</v>
      </c>
      <c r="T247" s="23"/>
      <c r="U247" s="23"/>
      <c r="V247" s="23">
        <v>177</v>
      </c>
      <c r="W247" s="23">
        <f t="shared" si="22"/>
        <v>21.790957738748652</v>
      </c>
      <c r="X247" s="23">
        <f t="shared" si="34"/>
        <v>0.17600000000000013</v>
      </c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2.75">
      <c r="A248" s="1"/>
      <c r="B248" s="23"/>
      <c r="C248" s="23"/>
      <c r="D248" s="23"/>
      <c r="E248" s="26">
        <f t="shared" si="23"/>
        <v>18</v>
      </c>
      <c r="F248" s="26"/>
      <c r="G248" s="26">
        <v>0.055</v>
      </c>
      <c r="H248" s="26">
        <v>0.256</v>
      </c>
      <c r="I248" s="26"/>
      <c r="J248" s="26">
        <f t="shared" si="24"/>
        <v>41.79301591657525</v>
      </c>
      <c r="K248" s="26">
        <f t="shared" si="28"/>
        <v>0.17700000000000013</v>
      </c>
      <c r="L248" s="26">
        <f t="shared" si="25"/>
        <v>9</v>
      </c>
      <c r="M248" s="26">
        <f t="shared" si="26"/>
        <v>-9</v>
      </c>
      <c r="N248" s="26"/>
      <c r="O248" s="23">
        <f t="shared" si="32"/>
        <v>0.0040353625442127086</v>
      </c>
      <c r="P248" s="23"/>
      <c r="Q248" s="23">
        <f t="shared" si="33"/>
        <v>0.14674045615318942</v>
      </c>
      <c r="R248" s="23"/>
      <c r="S248" s="23">
        <f t="shared" si="31"/>
        <v>21.93769819490184</v>
      </c>
      <c r="T248" s="23"/>
      <c r="U248" s="23"/>
      <c r="V248" s="23">
        <v>178</v>
      </c>
      <c r="W248" s="23">
        <f t="shared" si="22"/>
        <v>21.93769819490184</v>
      </c>
      <c r="X248" s="23">
        <f t="shared" si="34"/>
        <v>0.17700000000000013</v>
      </c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2.75">
      <c r="A249" s="1"/>
      <c r="B249" s="23"/>
      <c r="C249" s="23"/>
      <c r="D249" s="23"/>
      <c r="E249" s="26">
        <f t="shared" si="23"/>
        <v>18</v>
      </c>
      <c r="F249" s="26"/>
      <c r="G249" s="26">
        <v>0.055</v>
      </c>
      <c r="H249" s="26">
        <v>0.256</v>
      </c>
      <c r="I249" s="26"/>
      <c r="J249" s="26">
        <f t="shared" si="24"/>
        <v>42.266587388706</v>
      </c>
      <c r="K249" s="26">
        <f t="shared" si="28"/>
        <v>0.17800000000000013</v>
      </c>
      <c r="L249" s="26">
        <f t="shared" si="25"/>
        <v>9</v>
      </c>
      <c r="M249" s="26">
        <f t="shared" si="26"/>
        <v>-9</v>
      </c>
      <c r="N249" s="26"/>
      <c r="O249" s="23">
        <f t="shared" si="32"/>
        <v>0.0040353625442127086</v>
      </c>
      <c r="P249" s="23"/>
      <c r="Q249" s="23">
        <f t="shared" si="33"/>
        <v>0.14674045615318942</v>
      </c>
      <c r="R249" s="23"/>
      <c r="S249" s="23">
        <f t="shared" si="31"/>
        <v>22.08443865105503</v>
      </c>
      <c r="T249" s="23"/>
      <c r="U249" s="23"/>
      <c r="V249" s="23">
        <v>179</v>
      </c>
      <c r="W249" s="23">
        <f t="shared" si="22"/>
        <v>22.08443865105503</v>
      </c>
      <c r="X249" s="23">
        <f t="shared" si="34"/>
        <v>0.17800000000000013</v>
      </c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2.75">
      <c r="A250" s="1"/>
      <c r="B250" s="23"/>
      <c r="C250" s="23"/>
      <c r="D250" s="23"/>
      <c r="E250" s="26">
        <f t="shared" si="23"/>
        <v>18</v>
      </c>
      <c r="F250" s="26"/>
      <c r="G250" s="26">
        <v>0.055</v>
      </c>
      <c r="H250" s="26">
        <v>0.256</v>
      </c>
      <c r="I250" s="26"/>
      <c r="J250" s="26">
        <f t="shared" si="24"/>
        <v>42.74282686913045</v>
      </c>
      <c r="K250" s="26">
        <f t="shared" si="28"/>
        <v>0.17900000000000013</v>
      </c>
      <c r="L250" s="26">
        <f t="shared" si="25"/>
        <v>9</v>
      </c>
      <c r="M250" s="26">
        <f t="shared" si="26"/>
        <v>-9</v>
      </c>
      <c r="N250" s="26"/>
      <c r="O250" s="23">
        <f t="shared" si="32"/>
        <v>0.0040353625442127086</v>
      </c>
      <c r="P250" s="23"/>
      <c r="Q250" s="23">
        <f t="shared" si="33"/>
        <v>0.14674045615318942</v>
      </c>
      <c r="R250" s="23"/>
      <c r="S250" s="23">
        <f t="shared" si="31"/>
        <v>22.23117910720822</v>
      </c>
      <c r="T250" s="23"/>
      <c r="U250" s="23"/>
      <c r="V250" s="23">
        <v>180</v>
      </c>
      <c r="W250" s="23">
        <f t="shared" si="22"/>
        <v>22.23117910720822</v>
      </c>
      <c r="X250" s="23">
        <f t="shared" si="34"/>
        <v>0.17900000000000013</v>
      </c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2.75">
      <c r="A251" s="1"/>
      <c r="B251" s="23"/>
      <c r="C251" s="23"/>
      <c r="D251" s="23"/>
      <c r="E251" s="26">
        <f t="shared" si="23"/>
        <v>18</v>
      </c>
      <c r="F251" s="26"/>
      <c r="G251" s="26">
        <v>0.055</v>
      </c>
      <c r="H251" s="26">
        <v>0.256</v>
      </c>
      <c r="I251" s="26"/>
      <c r="J251" s="26">
        <f t="shared" si="24"/>
        <v>43.22173435784858</v>
      </c>
      <c r="K251" s="26">
        <f t="shared" si="28"/>
        <v>0.18000000000000013</v>
      </c>
      <c r="L251" s="26">
        <f t="shared" si="25"/>
        <v>9</v>
      </c>
      <c r="M251" s="26">
        <f t="shared" si="26"/>
        <v>-9</v>
      </c>
      <c r="N251" s="26"/>
      <c r="O251" s="23">
        <f t="shared" si="32"/>
        <v>0.0040353625442127086</v>
      </c>
      <c r="P251" s="23"/>
      <c r="Q251" s="23">
        <f t="shared" si="33"/>
        <v>0.14674045615318942</v>
      </c>
      <c r="R251" s="23"/>
      <c r="S251" s="23">
        <f t="shared" si="31"/>
        <v>22.37791956336141</v>
      </c>
      <c r="T251" s="23"/>
      <c r="U251" s="23"/>
      <c r="V251" s="23">
        <v>181</v>
      </c>
      <c r="W251" s="23">
        <f t="shared" si="22"/>
        <v>22.37791956336141</v>
      </c>
      <c r="X251" s="23">
        <f t="shared" si="34"/>
        <v>0.18000000000000013</v>
      </c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2.75">
      <c r="A252" s="1"/>
      <c r="B252" s="23"/>
      <c r="C252" s="23"/>
      <c r="D252" s="23"/>
      <c r="E252" s="26">
        <f t="shared" si="23"/>
        <v>18</v>
      </c>
      <c r="F252" s="26"/>
      <c r="G252" s="26">
        <v>0.055</v>
      </c>
      <c r="H252" s="26">
        <v>0.256</v>
      </c>
      <c r="I252" s="26"/>
      <c r="J252" s="26">
        <f t="shared" si="24"/>
        <v>43.70330985486041</v>
      </c>
      <c r="K252" s="26">
        <f t="shared" si="28"/>
        <v>0.18100000000000013</v>
      </c>
      <c r="L252" s="26">
        <f t="shared" si="25"/>
        <v>9</v>
      </c>
      <c r="M252" s="26">
        <f t="shared" si="26"/>
        <v>-9</v>
      </c>
      <c r="N252" s="26"/>
      <c r="O252" s="23">
        <f t="shared" si="32"/>
        <v>0.0040353625442127086</v>
      </c>
      <c r="P252" s="23"/>
      <c r="Q252" s="23">
        <f t="shared" si="33"/>
        <v>0.14674045615318942</v>
      </c>
      <c r="R252" s="23"/>
      <c r="S252" s="23">
        <f t="shared" si="31"/>
        <v>22.5246600195146</v>
      </c>
      <c r="T252" s="23"/>
      <c r="U252" s="23"/>
      <c r="V252" s="23">
        <v>182</v>
      </c>
      <c r="W252" s="23">
        <f t="shared" si="22"/>
        <v>22.5246600195146</v>
      </c>
      <c r="X252" s="23">
        <f t="shared" si="34"/>
        <v>0.18100000000000013</v>
      </c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2.75">
      <c r="A253" s="1"/>
      <c r="B253" s="23"/>
      <c r="C253" s="23"/>
      <c r="D253" s="23"/>
      <c r="E253" s="26">
        <f t="shared" si="23"/>
        <v>18</v>
      </c>
      <c r="F253" s="26"/>
      <c r="G253" s="26">
        <v>0.055</v>
      </c>
      <c r="H253" s="26">
        <v>0.256</v>
      </c>
      <c r="I253" s="26"/>
      <c r="J253" s="26">
        <f t="shared" si="24"/>
        <v>44.18755336016594</v>
      </c>
      <c r="K253" s="26">
        <f t="shared" si="28"/>
        <v>0.18200000000000013</v>
      </c>
      <c r="L253" s="26">
        <f t="shared" si="25"/>
        <v>9</v>
      </c>
      <c r="M253" s="26">
        <f t="shared" si="26"/>
        <v>-9</v>
      </c>
      <c r="N253" s="26"/>
      <c r="O253" s="23">
        <f t="shared" si="32"/>
        <v>0.0040353625442127086</v>
      </c>
      <c r="P253" s="23"/>
      <c r="Q253" s="23">
        <f t="shared" si="33"/>
        <v>0.14674045615318942</v>
      </c>
      <c r="R253" s="23"/>
      <c r="S253" s="23">
        <f t="shared" si="31"/>
        <v>22.671400475667788</v>
      </c>
      <c r="T253" s="23"/>
      <c r="U253" s="23"/>
      <c r="V253" s="23">
        <v>183</v>
      </c>
      <c r="W253" s="23">
        <f t="shared" si="22"/>
        <v>22.671400475667788</v>
      </c>
      <c r="X253" s="23">
        <f t="shared" si="34"/>
        <v>0.18200000000000013</v>
      </c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2.75">
      <c r="A254" s="1"/>
      <c r="B254" s="23"/>
      <c r="C254" s="23"/>
      <c r="D254" s="23"/>
      <c r="E254" s="26">
        <f t="shared" si="23"/>
        <v>18</v>
      </c>
      <c r="F254" s="26"/>
      <c r="G254" s="26">
        <v>0.055</v>
      </c>
      <c r="H254" s="26">
        <v>0.256</v>
      </c>
      <c r="I254" s="26"/>
      <c r="J254" s="26">
        <f t="shared" si="24"/>
        <v>44.67446487376515</v>
      </c>
      <c r="K254" s="26">
        <f t="shared" si="28"/>
        <v>0.18300000000000013</v>
      </c>
      <c r="L254" s="26">
        <f t="shared" si="25"/>
        <v>9</v>
      </c>
      <c r="M254" s="26">
        <f t="shared" si="26"/>
        <v>-9</v>
      </c>
      <c r="N254" s="26"/>
      <c r="O254" s="23">
        <f t="shared" si="32"/>
        <v>0.0040353625442127086</v>
      </c>
      <c r="P254" s="23"/>
      <c r="Q254" s="23">
        <f t="shared" si="33"/>
        <v>0.14674045615318942</v>
      </c>
      <c r="R254" s="23"/>
      <c r="S254" s="23">
        <f t="shared" si="31"/>
        <v>22.818140931820977</v>
      </c>
      <c r="T254" s="23"/>
      <c r="U254" s="23"/>
      <c r="V254" s="23">
        <v>184</v>
      </c>
      <c r="W254" s="23">
        <f t="shared" si="22"/>
        <v>22.818140931820977</v>
      </c>
      <c r="X254" s="23">
        <f t="shared" si="34"/>
        <v>0.18300000000000013</v>
      </c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2.75">
      <c r="A255" s="1"/>
      <c r="B255" s="23"/>
      <c r="C255" s="23"/>
      <c r="D255" s="23"/>
      <c r="E255" s="26">
        <f t="shared" si="23"/>
        <v>18</v>
      </c>
      <c r="F255" s="26"/>
      <c r="G255" s="26">
        <v>0.055</v>
      </c>
      <c r="H255" s="26">
        <v>0.256</v>
      </c>
      <c r="I255" s="26"/>
      <c r="J255" s="26">
        <f t="shared" si="24"/>
        <v>45.164044395658074</v>
      </c>
      <c r="K255" s="26">
        <f t="shared" si="28"/>
        <v>0.18400000000000014</v>
      </c>
      <c r="L255" s="26">
        <f t="shared" si="25"/>
        <v>9</v>
      </c>
      <c r="M255" s="26">
        <f t="shared" si="26"/>
        <v>-9</v>
      </c>
      <c r="N255" s="26"/>
      <c r="O255" s="23">
        <f t="shared" si="32"/>
        <v>0.0040353625442127086</v>
      </c>
      <c r="P255" s="23"/>
      <c r="Q255" s="23">
        <f t="shared" si="33"/>
        <v>0.14674045615318942</v>
      </c>
      <c r="R255" s="23"/>
      <c r="S255" s="23">
        <f t="shared" si="31"/>
        <v>22.964881387974167</v>
      </c>
      <c r="T255" s="23"/>
      <c r="U255" s="23"/>
      <c r="V255" s="23">
        <v>185</v>
      </c>
      <c r="W255" s="23">
        <f aca="true" t="shared" si="35" ref="W255:W318">IF(K255&lt;B,S255,NA())</f>
        <v>22.964881387974167</v>
      </c>
      <c r="X255" s="23">
        <f t="shared" si="34"/>
        <v>0.18400000000000014</v>
      </c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2.75">
      <c r="A256" s="1"/>
      <c r="B256" s="23"/>
      <c r="C256" s="23"/>
      <c r="D256" s="23"/>
      <c r="E256" s="26">
        <f t="shared" si="23"/>
        <v>18</v>
      </c>
      <c r="F256" s="26"/>
      <c r="G256" s="26">
        <v>0.055</v>
      </c>
      <c r="H256" s="26">
        <v>0.256</v>
      </c>
      <c r="I256" s="26"/>
      <c r="J256" s="26">
        <f t="shared" si="24"/>
        <v>45.656291925844684</v>
      </c>
      <c r="K256" s="26">
        <f t="shared" si="28"/>
        <v>0.18500000000000014</v>
      </c>
      <c r="L256" s="26">
        <f t="shared" si="25"/>
        <v>9</v>
      </c>
      <c r="M256" s="26">
        <f t="shared" si="26"/>
        <v>-9</v>
      </c>
      <c r="N256" s="26"/>
      <c r="O256" s="23">
        <f t="shared" si="32"/>
        <v>0.0040353625442127086</v>
      </c>
      <c r="P256" s="23"/>
      <c r="Q256" s="23">
        <f t="shared" si="33"/>
        <v>0.14674045615318942</v>
      </c>
      <c r="R256" s="23"/>
      <c r="S256" s="23">
        <f t="shared" si="31"/>
        <v>23.111621844127356</v>
      </c>
      <c r="T256" s="23"/>
      <c r="U256" s="23"/>
      <c r="V256" s="23">
        <v>186</v>
      </c>
      <c r="W256" s="23">
        <f t="shared" si="35"/>
        <v>23.111621844127356</v>
      </c>
      <c r="X256" s="23">
        <f t="shared" si="34"/>
        <v>0.18500000000000014</v>
      </c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2.75">
      <c r="A257" s="1"/>
      <c r="B257" s="23"/>
      <c r="C257" s="23"/>
      <c r="D257" s="23"/>
      <c r="E257" s="26">
        <f t="shared" si="23"/>
        <v>18</v>
      </c>
      <c r="F257" s="26"/>
      <c r="G257" s="26">
        <v>0.055</v>
      </c>
      <c r="H257" s="26">
        <v>0.256</v>
      </c>
      <c r="I257" s="26"/>
      <c r="J257" s="26">
        <f t="shared" si="24"/>
        <v>46.15120746432498</v>
      </c>
      <c r="K257" s="26">
        <f t="shared" si="28"/>
        <v>0.18600000000000014</v>
      </c>
      <c r="L257" s="26">
        <f t="shared" si="25"/>
        <v>9</v>
      </c>
      <c r="M257" s="26">
        <f t="shared" si="26"/>
        <v>-9</v>
      </c>
      <c r="N257" s="26"/>
      <c r="O257" s="23">
        <f t="shared" si="32"/>
        <v>0.0040353625442127086</v>
      </c>
      <c r="P257" s="23"/>
      <c r="Q257" s="23">
        <f t="shared" si="33"/>
        <v>0.14674045615318942</v>
      </c>
      <c r="R257" s="23"/>
      <c r="S257" s="23">
        <f t="shared" si="31"/>
        <v>23.258362300280545</v>
      </c>
      <c r="T257" s="23"/>
      <c r="U257" s="23"/>
      <c r="V257" s="23">
        <v>187</v>
      </c>
      <c r="W257" s="23">
        <f t="shared" si="35"/>
        <v>23.258362300280545</v>
      </c>
      <c r="X257" s="23">
        <f t="shared" si="34"/>
        <v>0.18600000000000014</v>
      </c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2.75">
      <c r="A258" s="1"/>
      <c r="B258" s="23"/>
      <c r="C258" s="23"/>
      <c r="D258" s="23"/>
      <c r="E258" s="26">
        <f t="shared" si="23"/>
        <v>18</v>
      </c>
      <c r="F258" s="26"/>
      <c r="G258" s="26">
        <v>0.055</v>
      </c>
      <c r="H258" s="26">
        <v>0.256</v>
      </c>
      <c r="I258" s="26"/>
      <c r="J258" s="26">
        <f t="shared" si="24"/>
        <v>46.64879101109898</v>
      </c>
      <c r="K258" s="26">
        <f t="shared" si="28"/>
        <v>0.18700000000000014</v>
      </c>
      <c r="L258" s="26">
        <f t="shared" si="25"/>
        <v>9</v>
      </c>
      <c r="M258" s="26">
        <f t="shared" si="26"/>
        <v>-9</v>
      </c>
      <c r="N258" s="26"/>
      <c r="O258" s="23">
        <f t="shared" si="32"/>
        <v>0.0040353625442127086</v>
      </c>
      <c r="P258" s="23"/>
      <c r="Q258" s="23">
        <f t="shared" si="33"/>
        <v>0.14674045615318942</v>
      </c>
      <c r="R258" s="23"/>
      <c r="S258" s="23">
        <f t="shared" si="31"/>
        <v>23.405102756433735</v>
      </c>
      <c r="T258" s="23"/>
      <c r="U258" s="23"/>
      <c r="V258" s="23">
        <v>188</v>
      </c>
      <c r="W258" s="23">
        <f t="shared" si="35"/>
        <v>23.405102756433735</v>
      </c>
      <c r="X258" s="23">
        <f t="shared" si="34"/>
        <v>0.18700000000000014</v>
      </c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2.75">
      <c r="A259" s="1"/>
      <c r="B259" s="23"/>
      <c r="C259" s="23"/>
      <c r="D259" s="23"/>
      <c r="E259" s="26">
        <f t="shared" si="23"/>
        <v>18</v>
      </c>
      <c r="F259" s="26"/>
      <c r="G259" s="26">
        <v>0.055</v>
      </c>
      <c r="H259" s="26">
        <v>0.256</v>
      </c>
      <c r="I259" s="26"/>
      <c r="J259" s="26">
        <f t="shared" si="24"/>
        <v>47.14904256616667</v>
      </c>
      <c r="K259" s="26">
        <f t="shared" si="28"/>
        <v>0.18800000000000014</v>
      </c>
      <c r="L259" s="26">
        <f t="shared" si="25"/>
        <v>9</v>
      </c>
      <c r="M259" s="26">
        <f t="shared" si="26"/>
        <v>-9</v>
      </c>
      <c r="N259" s="26"/>
      <c r="O259" s="23">
        <f t="shared" si="32"/>
        <v>0.0040353625442127086</v>
      </c>
      <c r="P259" s="23"/>
      <c r="Q259" s="23">
        <f t="shared" si="33"/>
        <v>0.14674045615318942</v>
      </c>
      <c r="R259" s="23"/>
      <c r="S259" s="23">
        <f t="shared" si="31"/>
        <v>23.551843212586924</v>
      </c>
      <c r="T259" s="23"/>
      <c r="U259" s="23"/>
      <c r="V259" s="23">
        <v>189</v>
      </c>
      <c r="W259" s="23">
        <f t="shared" si="35"/>
        <v>23.551843212586924</v>
      </c>
      <c r="X259" s="23">
        <f t="shared" si="34"/>
        <v>0.18800000000000014</v>
      </c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2.75">
      <c r="A260" s="1"/>
      <c r="B260" s="23"/>
      <c r="C260" s="23"/>
      <c r="D260" s="23"/>
      <c r="E260" s="26">
        <f t="shared" si="23"/>
        <v>18</v>
      </c>
      <c r="F260" s="26"/>
      <c r="G260" s="26">
        <v>0.055</v>
      </c>
      <c r="H260" s="26">
        <v>0.256</v>
      </c>
      <c r="I260" s="26"/>
      <c r="J260" s="26">
        <f t="shared" si="24"/>
        <v>47.65196212952806</v>
      </c>
      <c r="K260" s="26">
        <f t="shared" si="28"/>
        <v>0.18900000000000014</v>
      </c>
      <c r="L260" s="26">
        <f t="shared" si="25"/>
        <v>9</v>
      </c>
      <c r="M260" s="26">
        <f t="shared" si="26"/>
        <v>-9</v>
      </c>
      <c r="N260" s="26"/>
      <c r="O260" s="23">
        <f t="shared" si="32"/>
        <v>0.0040353625442127086</v>
      </c>
      <c r="P260" s="23"/>
      <c r="Q260" s="23">
        <f t="shared" si="33"/>
        <v>0.14674045615318942</v>
      </c>
      <c r="R260" s="23"/>
      <c r="S260" s="23">
        <f t="shared" si="31"/>
        <v>23.698583668740113</v>
      </c>
      <c r="T260" s="23"/>
      <c r="U260" s="23"/>
      <c r="V260" s="23">
        <v>190</v>
      </c>
      <c r="W260" s="23">
        <f t="shared" si="35"/>
        <v>23.698583668740113</v>
      </c>
      <c r="X260" s="23">
        <f t="shared" si="34"/>
        <v>0.18900000000000014</v>
      </c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2.75">
      <c r="A261" s="1"/>
      <c r="B261" s="23"/>
      <c r="C261" s="23"/>
      <c r="D261" s="23"/>
      <c r="E261" s="26">
        <f t="shared" si="23"/>
        <v>18</v>
      </c>
      <c r="F261" s="26"/>
      <c r="G261" s="26">
        <v>0.055</v>
      </c>
      <c r="H261" s="26">
        <v>0.256</v>
      </c>
      <c r="I261" s="26"/>
      <c r="J261" s="26">
        <f t="shared" si="24"/>
        <v>48.15754970118315</v>
      </c>
      <c r="K261" s="26">
        <f t="shared" si="28"/>
        <v>0.19000000000000014</v>
      </c>
      <c r="L261" s="26">
        <f t="shared" si="25"/>
        <v>9</v>
      </c>
      <c r="M261" s="26">
        <f t="shared" si="26"/>
        <v>-9</v>
      </c>
      <c r="N261" s="26"/>
      <c r="O261" s="23">
        <f t="shared" si="32"/>
        <v>0.0040353625442127086</v>
      </c>
      <c r="P261" s="23"/>
      <c r="Q261" s="23">
        <f t="shared" si="33"/>
        <v>0.14674045615318942</v>
      </c>
      <c r="R261" s="23"/>
      <c r="S261" s="23">
        <f t="shared" si="31"/>
        <v>23.845324124893303</v>
      </c>
      <c r="T261" s="23"/>
      <c r="U261" s="23"/>
      <c r="V261" s="23">
        <v>191</v>
      </c>
      <c r="W261" s="23">
        <f t="shared" si="35"/>
        <v>23.845324124893303</v>
      </c>
      <c r="X261" s="23">
        <f t="shared" si="34"/>
        <v>0.19000000000000014</v>
      </c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2.75">
      <c r="A262" s="1"/>
      <c r="B262" s="23"/>
      <c r="C262" s="23"/>
      <c r="D262" s="23"/>
      <c r="E262" s="26">
        <f t="shared" si="23"/>
        <v>18</v>
      </c>
      <c r="F262" s="26"/>
      <c r="G262" s="26">
        <v>0.055</v>
      </c>
      <c r="H262" s="26">
        <v>0.256</v>
      </c>
      <c r="I262" s="26"/>
      <c r="J262" s="26">
        <f t="shared" si="24"/>
        <v>48.66580528113192</v>
      </c>
      <c r="K262" s="26">
        <f t="shared" si="28"/>
        <v>0.19100000000000014</v>
      </c>
      <c r="L262" s="26">
        <f t="shared" si="25"/>
        <v>9</v>
      </c>
      <c r="M262" s="26">
        <f t="shared" si="26"/>
        <v>-9</v>
      </c>
      <c r="N262" s="26"/>
      <c r="O262" s="23">
        <f t="shared" si="32"/>
        <v>0.0040353625442127086</v>
      </c>
      <c r="P262" s="23"/>
      <c r="Q262" s="23">
        <f t="shared" si="33"/>
        <v>0.14674045615318942</v>
      </c>
      <c r="R262" s="23"/>
      <c r="S262" s="23">
        <f t="shared" si="31"/>
        <v>23.992064581046492</v>
      </c>
      <c r="T262" s="23"/>
      <c r="U262" s="23"/>
      <c r="V262" s="23">
        <v>192</v>
      </c>
      <c r="W262" s="23">
        <f t="shared" si="35"/>
        <v>23.992064581046492</v>
      </c>
      <c r="X262" s="23">
        <f t="shared" si="34"/>
        <v>0.19100000000000014</v>
      </c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2.75">
      <c r="A263" s="1"/>
      <c r="B263" s="23"/>
      <c r="C263" s="23"/>
      <c r="D263" s="23"/>
      <c r="E263" s="26">
        <f t="shared" si="23"/>
        <v>18</v>
      </c>
      <c r="F263" s="26"/>
      <c r="G263" s="26">
        <v>0.055</v>
      </c>
      <c r="H263" s="26">
        <v>0.256</v>
      </c>
      <c r="I263" s="26"/>
      <c r="J263" s="26">
        <f t="shared" si="24"/>
        <v>49.17672886937439</v>
      </c>
      <c r="K263" s="26">
        <f t="shared" si="28"/>
        <v>0.19200000000000014</v>
      </c>
      <c r="L263" s="26">
        <f t="shared" si="25"/>
        <v>9</v>
      </c>
      <c r="M263" s="26">
        <f t="shared" si="26"/>
        <v>-9</v>
      </c>
      <c r="N263" s="26"/>
      <c r="O263" s="23">
        <f t="shared" si="32"/>
        <v>0.0040353625442127086</v>
      </c>
      <c r="P263" s="23"/>
      <c r="Q263" s="23">
        <f t="shared" si="33"/>
        <v>0.14674045615318942</v>
      </c>
      <c r="R263" s="23"/>
      <c r="S263" s="23">
        <f t="shared" si="31"/>
        <v>24.13880503719968</v>
      </c>
      <c r="T263" s="23"/>
      <c r="U263" s="23"/>
      <c r="V263" s="23">
        <v>193</v>
      </c>
      <c r="W263" s="23">
        <f t="shared" si="35"/>
        <v>24.13880503719968</v>
      </c>
      <c r="X263" s="23">
        <f t="shared" si="34"/>
        <v>0.19200000000000014</v>
      </c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2.75">
      <c r="A264" s="1"/>
      <c r="B264" s="23"/>
      <c r="C264" s="23"/>
      <c r="D264" s="23"/>
      <c r="E264" s="26">
        <f aca="true" t="shared" si="36" ref="E264:E327">$C$4</f>
        <v>18</v>
      </c>
      <c r="F264" s="26"/>
      <c r="G264" s="26">
        <v>0.055</v>
      </c>
      <c r="H264" s="26">
        <v>0.256</v>
      </c>
      <c r="I264" s="26"/>
      <c r="J264" s="26">
        <f aca="true" t="shared" si="37" ref="J264:J327">1000*q*E*POWER(K264,2)/(2*m*POWER(vv*1000000,2))</f>
        <v>49.690320465910546</v>
      </c>
      <c r="K264" s="26">
        <f t="shared" si="28"/>
        <v>0.19300000000000014</v>
      </c>
      <c r="L264" s="26">
        <f aca="true" t="shared" si="38" ref="L264:L327">$C$4/2</f>
        <v>9</v>
      </c>
      <c r="M264" s="26">
        <f aca="true" t="shared" si="39" ref="M264:M327">-$C$4/2</f>
        <v>-9</v>
      </c>
      <c r="N264" s="26"/>
      <c r="O264" s="23">
        <f t="shared" si="32"/>
        <v>0.0040353625442127086</v>
      </c>
      <c r="P264" s="23"/>
      <c r="Q264" s="23">
        <f t="shared" si="33"/>
        <v>0.14674045615318942</v>
      </c>
      <c r="R264" s="23"/>
      <c r="S264" s="23">
        <f t="shared" si="31"/>
        <v>24.28554549335287</v>
      </c>
      <c r="T264" s="23"/>
      <c r="U264" s="23"/>
      <c r="V264" s="23">
        <v>194</v>
      </c>
      <c r="W264" s="23">
        <f t="shared" si="35"/>
        <v>24.28554549335287</v>
      </c>
      <c r="X264" s="23">
        <f t="shared" si="34"/>
        <v>0.19300000000000014</v>
      </c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2.75">
      <c r="A265" s="1"/>
      <c r="B265" s="23"/>
      <c r="C265" s="23"/>
      <c r="D265" s="23"/>
      <c r="E265" s="26">
        <f t="shared" si="36"/>
        <v>18</v>
      </c>
      <c r="F265" s="26"/>
      <c r="G265" s="26">
        <v>0.055</v>
      </c>
      <c r="H265" s="26">
        <v>0.256</v>
      </c>
      <c r="I265" s="26"/>
      <c r="J265" s="26">
        <f t="shared" si="37"/>
        <v>50.206580070740415</v>
      </c>
      <c r="K265" s="26">
        <f aca="true" t="shared" si="40" ref="K265:K328">K264+0.001</f>
        <v>0.19400000000000014</v>
      </c>
      <c r="L265" s="26">
        <f t="shared" si="38"/>
        <v>9</v>
      </c>
      <c r="M265" s="26">
        <f t="shared" si="39"/>
        <v>-9</v>
      </c>
      <c r="N265" s="26"/>
      <c r="O265" s="23">
        <f t="shared" si="32"/>
        <v>0.0040353625442127086</v>
      </c>
      <c r="P265" s="23"/>
      <c r="Q265" s="23">
        <f t="shared" si="33"/>
        <v>0.14674045615318942</v>
      </c>
      <c r="R265" s="23"/>
      <c r="S265" s="23">
        <f aca="true" t="shared" si="41" ref="S265:S328">((K265-0.055)*1000*Q265+1000*O265)</f>
        <v>24.43228594950606</v>
      </c>
      <c r="T265" s="23"/>
      <c r="U265" s="23"/>
      <c r="V265" s="23">
        <v>195</v>
      </c>
      <c r="W265" s="23">
        <f t="shared" si="35"/>
        <v>24.43228594950606</v>
      </c>
      <c r="X265" s="23">
        <f t="shared" si="34"/>
        <v>0.19400000000000014</v>
      </c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2.75">
      <c r="A266" s="1"/>
      <c r="B266" s="23"/>
      <c r="C266" s="23"/>
      <c r="D266" s="23"/>
      <c r="E266" s="26">
        <f t="shared" si="36"/>
        <v>18</v>
      </c>
      <c r="F266" s="26"/>
      <c r="G266" s="26">
        <v>0.055</v>
      </c>
      <c r="H266" s="26">
        <v>0.256</v>
      </c>
      <c r="I266" s="26"/>
      <c r="J266" s="26">
        <f t="shared" si="37"/>
        <v>50.72550768386397</v>
      </c>
      <c r="K266" s="26">
        <f t="shared" si="40"/>
        <v>0.19500000000000015</v>
      </c>
      <c r="L266" s="26">
        <f t="shared" si="38"/>
        <v>9</v>
      </c>
      <c r="M266" s="26">
        <f t="shared" si="39"/>
        <v>-9</v>
      </c>
      <c r="N266" s="26"/>
      <c r="O266" s="23">
        <f t="shared" si="32"/>
        <v>0.0040353625442127086</v>
      </c>
      <c r="P266" s="23"/>
      <c r="Q266" s="23">
        <f t="shared" si="33"/>
        <v>0.14674045615318942</v>
      </c>
      <c r="R266" s="23"/>
      <c r="S266" s="23">
        <f t="shared" si="41"/>
        <v>24.57902640565925</v>
      </c>
      <c r="T266" s="23"/>
      <c r="U266" s="23"/>
      <c r="V266" s="23">
        <v>196</v>
      </c>
      <c r="W266" s="23">
        <f t="shared" si="35"/>
        <v>24.57902640565925</v>
      </c>
      <c r="X266" s="23">
        <f t="shared" si="34"/>
        <v>0.19500000000000015</v>
      </c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2.75">
      <c r="A267" s="1"/>
      <c r="B267" s="23"/>
      <c r="C267" s="23"/>
      <c r="D267" s="23"/>
      <c r="E267" s="26">
        <f t="shared" si="36"/>
        <v>18</v>
      </c>
      <c r="F267" s="26"/>
      <c r="G267" s="26">
        <v>0.055</v>
      </c>
      <c r="H267" s="26">
        <v>0.256</v>
      </c>
      <c r="I267" s="26"/>
      <c r="J267" s="26">
        <f t="shared" si="37"/>
        <v>51.2471033052812</v>
      </c>
      <c r="K267" s="26">
        <f t="shared" si="40"/>
        <v>0.19600000000000015</v>
      </c>
      <c r="L267" s="26">
        <f t="shared" si="38"/>
        <v>9</v>
      </c>
      <c r="M267" s="26">
        <f t="shared" si="39"/>
        <v>-9</v>
      </c>
      <c r="N267" s="26"/>
      <c r="O267" s="23">
        <f t="shared" si="32"/>
        <v>0.0040353625442127086</v>
      </c>
      <c r="P267" s="23"/>
      <c r="Q267" s="23">
        <f t="shared" si="33"/>
        <v>0.14674045615318942</v>
      </c>
      <c r="R267" s="23"/>
      <c r="S267" s="23">
        <f t="shared" si="41"/>
        <v>24.72576686181244</v>
      </c>
      <c r="T267" s="23"/>
      <c r="U267" s="23"/>
      <c r="V267" s="23">
        <v>197</v>
      </c>
      <c r="W267" s="23">
        <f t="shared" si="35"/>
        <v>24.72576686181244</v>
      </c>
      <c r="X267" s="23">
        <f t="shared" si="34"/>
        <v>0.19600000000000015</v>
      </c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2.75">
      <c r="A268" s="1"/>
      <c r="B268" s="23"/>
      <c r="C268" s="23"/>
      <c r="D268" s="23"/>
      <c r="E268" s="26">
        <f t="shared" si="36"/>
        <v>18</v>
      </c>
      <c r="F268" s="26"/>
      <c r="G268" s="26">
        <v>0.055</v>
      </c>
      <c r="H268" s="26">
        <v>0.256</v>
      </c>
      <c r="I268" s="26"/>
      <c r="J268" s="26">
        <f t="shared" si="37"/>
        <v>51.771366934992145</v>
      </c>
      <c r="K268" s="26">
        <f t="shared" si="40"/>
        <v>0.19700000000000015</v>
      </c>
      <c r="L268" s="26">
        <f t="shared" si="38"/>
        <v>9</v>
      </c>
      <c r="M268" s="26">
        <f t="shared" si="39"/>
        <v>-9</v>
      </c>
      <c r="N268" s="26"/>
      <c r="O268" s="23">
        <f t="shared" si="32"/>
        <v>0.0040353625442127086</v>
      </c>
      <c r="P268" s="23"/>
      <c r="Q268" s="23">
        <f t="shared" si="33"/>
        <v>0.14674045615318942</v>
      </c>
      <c r="R268" s="23"/>
      <c r="S268" s="23">
        <f t="shared" si="41"/>
        <v>24.872507317965628</v>
      </c>
      <c r="T268" s="23"/>
      <c r="U268" s="23"/>
      <c r="V268" s="23">
        <v>198</v>
      </c>
      <c r="W268" s="23">
        <f t="shared" si="35"/>
        <v>24.872507317965628</v>
      </c>
      <c r="X268" s="23">
        <f t="shared" si="34"/>
        <v>0.19700000000000015</v>
      </c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2.75">
      <c r="A269" s="1"/>
      <c r="B269" s="23"/>
      <c r="C269" s="23"/>
      <c r="D269" s="23"/>
      <c r="E269" s="26">
        <f t="shared" si="36"/>
        <v>18</v>
      </c>
      <c r="F269" s="26"/>
      <c r="G269" s="26">
        <v>0.055</v>
      </c>
      <c r="H269" s="26">
        <v>0.256</v>
      </c>
      <c r="I269" s="26"/>
      <c r="J269" s="26">
        <f t="shared" si="37"/>
        <v>52.29829857299678</v>
      </c>
      <c r="K269" s="26">
        <f t="shared" si="40"/>
        <v>0.19800000000000015</v>
      </c>
      <c r="L269" s="26">
        <f t="shared" si="38"/>
        <v>9</v>
      </c>
      <c r="M269" s="26">
        <f t="shared" si="39"/>
        <v>-9</v>
      </c>
      <c r="N269" s="26"/>
      <c r="O269" s="23">
        <f t="shared" si="32"/>
        <v>0.0040353625442127086</v>
      </c>
      <c r="P269" s="23"/>
      <c r="Q269" s="23">
        <f t="shared" si="33"/>
        <v>0.14674045615318942</v>
      </c>
      <c r="R269" s="23"/>
      <c r="S269" s="23">
        <f t="shared" si="41"/>
        <v>25.019247774118817</v>
      </c>
      <c r="T269" s="23"/>
      <c r="U269" s="23"/>
      <c r="V269" s="23">
        <v>199</v>
      </c>
      <c r="W269" s="23">
        <f t="shared" si="35"/>
        <v>25.019247774118817</v>
      </c>
      <c r="X269" s="23">
        <f t="shared" si="34"/>
        <v>0.19800000000000015</v>
      </c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2.75">
      <c r="A270" s="1"/>
      <c r="B270" s="23"/>
      <c r="C270" s="23"/>
      <c r="D270" s="23"/>
      <c r="E270" s="26">
        <f t="shared" si="36"/>
        <v>18</v>
      </c>
      <c r="F270" s="26"/>
      <c r="G270" s="26">
        <v>0.055</v>
      </c>
      <c r="H270" s="26">
        <v>0.256</v>
      </c>
      <c r="I270" s="26"/>
      <c r="J270" s="26">
        <f t="shared" si="37"/>
        <v>52.827898219295115</v>
      </c>
      <c r="K270" s="26">
        <f t="shared" si="40"/>
        <v>0.19900000000000015</v>
      </c>
      <c r="L270" s="26">
        <f t="shared" si="38"/>
        <v>9</v>
      </c>
      <c r="M270" s="26">
        <f t="shared" si="39"/>
        <v>-9</v>
      </c>
      <c r="N270" s="26"/>
      <c r="O270" s="23">
        <f t="shared" si="32"/>
        <v>0.0040353625442127086</v>
      </c>
      <c r="P270" s="23"/>
      <c r="Q270" s="23">
        <f t="shared" si="33"/>
        <v>0.14674045615318942</v>
      </c>
      <c r="R270" s="23"/>
      <c r="S270" s="23">
        <f t="shared" si="41"/>
        <v>25.165988230272006</v>
      </c>
      <c r="T270" s="23"/>
      <c r="U270" s="23"/>
      <c r="V270" s="23">
        <v>200</v>
      </c>
      <c r="W270" s="23">
        <f t="shared" si="35"/>
        <v>25.165988230272006</v>
      </c>
      <c r="X270" s="23">
        <f t="shared" si="34"/>
        <v>0.19900000000000015</v>
      </c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2.75">
      <c r="A271" s="1"/>
      <c r="B271" s="23"/>
      <c r="C271" s="23"/>
      <c r="D271" s="23"/>
      <c r="E271" s="26">
        <f t="shared" si="36"/>
        <v>18</v>
      </c>
      <c r="F271" s="26"/>
      <c r="G271" s="26">
        <v>0.055</v>
      </c>
      <c r="H271" s="26">
        <v>0.256</v>
      </c>
      <c r="I271" s="26"/>
      <c r="J271" s="26">
        <f t="shared" si="37"/>
        <v>53.36016587388714</v>
      </c>
      <c r="K271" s="26">
        <f t="shared" si="40"/>
        <v>0.20000000000000015</v>
      </c>
      <c r="L271" s="26">
        <f t="shared" si="38"/>
        <v>9</v>
      </c>
      <c r="M271" s="26">
        <f t="shared" si="39"/>
        <v>-9</v>
      </c>
      <c r="N271" s="26"/>
      <c r="O271" s="23">
        <f t="shared" si="32"/>
        <v>0.0040353625442127086</v>
      </c>
      <c r="P271" s="23"/>
      <c r="Q271" s="23">
        <f t="shared" si="33"/>
        <v>0.14674045615318942</v>
      </c>
      <c r="R271" s="23"/>
      <c r="S271" s="23">
        <f t="shared" si="41"/>
        <v>25.312728686425203</v>
      </c>
      <c r="T271" s="23"/>
      <c r="U271" s="23"/>
      <c r="V271" s="23">
        <v>201</v>
      </c>
      <c r="W271" s="23">
        <f t="shared" si="35"/>
        <v>25.312728686425203</v>
      </c>
      <c r="X271" s="23">
        <f t="shared" si="34"/>
        <v>0.20000000000000015</v>
      </c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2.75">
      <c r="A272" s="1"/>
      <c r="B272" s="23"/>
      <c r="C272" s="23"/>
      <c r="D272" s="23"/>
      <c r="E272" s="26">
        <f t="shared" si="36"/>
        <v>18</v>
      </c>
      <c r="F272" s="26"/>
      <c r="G272" s="26">
        <v>0.055</v>
      </c>
      <c r="H272" s="26">
        <v>0.256</v>
      </c>
      <c r="I272" s="26"/>
      <c r="J272" s="26">
        <f t="shared" si="37"/>
        <v>53.895101536772856</v>
      </c>
      <c r="K272" s="26">
        <f t="shared" si="40"/>
        <v>0.20100000000000015</v>
      </c>
      <c r="L272" s="26">
        <f t="shared" si="38"/>
        <v>9</v>
      </c>
      <c r="M272" s="26">
        <f t="shared" si="39"/>
        <v>-9</v>
      </c>
      <c r="N272" s="26"/>
      <c r="O272" s="23">
        <f t="shared" si="32"/>
        <v>0.0040353625442127086</v>
      </c>
      <c r="P272" s="23"/>
      <c r="Q272" s="23">
        <f t="shared" si="33"/>
        <v>0.14674045615318942</v>
      </c>
      <c r="R272" s="23"/>
      <c r="S272" s="23">
        <f t="shared" si="41"/>
        <v>25.459469142578392</v>
      </c>
      <c r="T272" s="23"/>
      <c r="U272" s="23"/>
      <c r="V272" s="23">
        <v>202</v>
      </c>
      <c r="W272" s="23">
        <f t="shared" si="35"/>
        <v>25.459469142578392</v>
      </c>
      <c r="X272" s="23">
        <f t="shared" si="34"/>
        <v>0.20100000000000015</v>
      </c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2.75">
      <c r="A273" s="1"/>
      <c r="B273" s="23"/>
      <c r="C273" s="23"/>
      <c r="D273" s="23"/>
      <c r="E273" s="26">
        <f t="shared" si="36"/>
        <v>18</v>
      </c>
      <c r="F273" s="26"/>
      <c r="G273" s="26">
        <v>0.055</v>
      </c>
      <c r="H273" s="26">
        <v>0.256</v>
      </c>
      <c r="I273" s="26"/>
      <c r="J273" s="26">
        <f t="shared" si="37"/>
        <v>54.432705207952274</v>
      </c>
      <c r="K273" s="26">
        <f t="shared" si="40"/>
        <v>0.20200000000000015</v>
      </c>
      <c r="L273" s="26">
        <f t="shared" si="38"/>
        <v>9</v>
      </c>
      <c r="M273" s="26">
        <f t="shared" si="39"/>
        <v>-9</v>
      </c>
      <c r="N273" s="26"/>
      <c r="O273" s="23">
        <f t="shared" si="32"/>
        <v>0.0040353625442127086</v>
      </c>
      <c r="P273" s="23"/>
      <c r="Q273" s="23">
        <f t="shared" si="33"/>
        <v>0.14674045615318942</v>
      </c>
      <c r="R273" s="23"/>
      <c r="S273" s="23">
        <f t="shared" si="41"/>
        <v>25.60620959873158</v>
      </c>
      <c r="T273" s="23"/>
      <c r="U273" s="23"/>
      <c r="V273" s="23">
        <v>203</v>
      </c>
      <c r="W273" s="23">
        <f t="shared" si="35"/>
        <v>25.60620959873158</v>
      </c>
      <c r="X273" s="23">
        <f t="shared" si="34"/>
        <v>0.20200000000000015</v>
      </c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2.75">
      <c r="A274" s="1"/>
      <c r="B274" s="23"/>
      <c r="C274" s="23"/>
      <c r="D274" s="23"/>
      <c r="E274" s="26">
        <f t="shared" si="36"/>
        <v>18</v>
      </c>
      <c r="F274" s="26"/>
      <c r="G274" s="26">
        <v>0.055</v>
      </c>
      <c r="H274" s="26">
        <v>0.256</v>
      </c>
      <c r="I274" s="26"/>
      <c r="J274" s="26">
        <f t="shared" si="37"/>
        <v>54.972976887425375</v>
      </c>
      <c r="K274" s="26">
        <f t="shared" si="40"/>
        <v>0.20300000000000015</v>
      </c>
      <c r="L274" s="26">
        <f t="shared" si="38"/>
        <v>9</v>
      </c>
      <c r="M274" s="26">
        <f t="shared" si="39"/>
        <v>-9</v>
      </c>
      <c r="N274" s="26"/>
      <c r="O274" s="23">
        <f t="shared" si="32"/>
        <v>0.0040353625442127086</v>
      </c>
      <c r="P274" s="23"/>
      <c r="Q274" s="23">
        <f t="shared" si="33"/>
        <v>0.14674045615318942</v>
      </c>
      <c r="R274" s="23"/>
      <c r="S274" s="23">
        <f t="shared" si="41"/>
        <v>25.75295005488477</v>
      </c>
      <c r="T274" s="23"/>
      <c r="U274" s="23"/>
      <c r="V274" s="23">
        <v>204</v>
      </c>
      <c r="W274" s="23">
        <f t="shared" si="35"/>
        <v>25.75295005488477</v>
      </c>
      <c r="X274" s="23">
        <f t="shared" si="34"/>
        <v>0.20300000000000015</v>
      </c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2.75">
      <c r="A275" s="1"/>
      <c r="B275" s="23"/>
      <c r="C275" s="23"/>
      <c r="D275" s="23"/>
      <c r="E275" s="26">
        <f t="shared" si="36"/>
        <v>18</v>
      </c>
      <c r="F275" s="26"/>
      <c r="G275" s="26">
        <v>0.055</v>
      </c>
      <c r="H275" s="26">
        <v>0.256</v>
      </c>
      <c r="I275" s="26"/>
      <c r="J275" s="26">
        <f t="shared" si="37"/>
        <v>55.51591657519218</v>
      </c>
      <c r="K275" s="26">
        <f t="shared" si="40"/>
        <v>0.20400000000000015</v>
      </c>
      <c r="L275" s="26">
        <f t="shared" si="38"/>
        <v>9</v>
      </c>
      <c r="M275" s="26">
        <f t="shared" si="39"/>
        <v>-9</v>
      </c>
      <c r="N275" s="26"/>
      <c r="O275" s="23">
        <f t="shared" si="32"/>
        <v>0.0040353625442127086</v>
      </c>
      <c r="P275" s="23"/>
      <c r="Q275" s="23">
        <f t="shared" si="33"/>
        <v>0.14674045615318942</v>
      </c>
      <c r="R275" s="23"/>
      <c r="S275" s="23">
        <f t="shared" si="41"/>
        <v>25.89969051103796</v>
      </c>
      <c r="T275" s="23"/>
      <c r="U275" s="23"/>
      <c r="V275" s="23">
        <v>205</v>
      </c>
      <c r="W275" s="23">
        <f t="shared" si="35"/>
        <v>25.89969051103796</v>
      </c>
      <c r="X275" s="23">
        <f t="shared" si="34"/>
        <v>0.20400000000000015</v>
      </c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2.75">
      <c r="A276" s="1"/>
      <c r="B276" s="23"/>
      <c r="C276" s="23"/>
      <c r="D276" s="23"/>
      <c r="E276" s="26">
        <f t="shared" si="36"/>
        <v>18</v>
      </c>
      <c r="F276" s="26"/>
      <c r="G276" s="26">
        <v>0.055</v>
      </c>
      <c r="H276" s="26">
        <v>0.256</v>
      </c>
      <c r="I276" s="26"/>
      <c r="J276" s="26">
        <f t="shared" si="37"/>
        <v>56.06152427125268</v>
      </c>
      <c r="K276" s="26">
        <f t="shared" si="40"/>
        <v>0.20500000000000015</v>
      </c>
      <c r="L276" s="26">
        <f t="shared" si="38"/>
        <v>9</v>
      </c>
      <c r="M276" s="26">
        <f t="shared" si="39"/>
        <v>-9</v>
      </c>
      <c r="N276" s="26"/>
      <c r="O276" s="23">
        <f t="shared" si="32"/>
        <v>0.0040353625442127086</v>
      </c>
      <c r="P276" s="23"/>
      <c r="Q276" s="23">
        <f t="shared" si="33"/>
        <v>0.14674045615318942</v>
      </c>
      <c r="R276" s="23"/>
      <c r="S276" s="23">
        <f t="shared" si="41"/>
        <v>26.04643096719115</v>
      </c>
      <c r="T276" s="23"/>
      <c r="U276" s="23"/>
      <c r="V276" s="23">
        <v>206</v>
      </c>
      <c r="W276" s="23">
        <f t="shared" si="35"/>
        <v>26.04643096719115</v>
      </c>
      <c r="X276" s="23">
        <f t="shared" si="34"/>
        <v>0.20500000000000015</v>
      </c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2.75">
      <c r="A277" s="1"/>
      <c r="B277" s="23"/>
      <c r="C277" s="23"/>
      <c r="D277" s="23"/>
      <c r="E277" s="26">
        <f t="shared" si="36"/>
        <v>18</v>
      </c>
      <c r="F277" s="26"/>
      <c r="G277" s="26">
        <v>0.055</v>
      </c>
      <c r="H277" s="26">
        <v>0.256</v>
      </c>
      <c r="I277" s="26"/>
      <c r="J277" s="26">
        <f t="shared" si="37"/>
        <v>56.60979997560686</v>
      </c>
      <c r="K277" s="26">
        <f t="shared" si="40"/>
        <v>0.20600000000000016</v>
      </c>
      <c r="L277" s="26">
        <f t="shared" si="38"/>
        <v>9</v>
      </c>
      <c r="M277" s="26">
        <f t="shared" si="39"/>
        <v>-9</v>
      </c>
      <c r="N277" s="26"/>
      <c r="O277" s="23">
        <f t="shared" si="32"/>
        <v>0.0040353625442127086</v>
      </c>
      <c r="P277" s="23"/>
      <c r="Q277" s="23">
        <f t="shared" si="33"/>
        <v>0.14674045615318942</v>
      </c>
      <c r="R277" s="23"/>
      <c r="S277" s="23">
        <f t="shared" si="41"/>
        <v>26.19317142334434</v>
      </c>
      <c r="T277" s="23"/>
      <c r="U277" s="23"/>
      <c r="V277" s="23">
        <v>207</v>
      </c>
      <c r="W277" s="23">
        <f t="shared" si="35"/>
        <v>26.19317142334434</v>
      </c>
      <c r="X277" s="23">
        <f t="shared" si="34"/>
        <v>0.20600000000000016</v>
      </c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2.75">
      <c r="A278" s="1"/>
      <c r="B278" s="23"/>
      <c r="C278" s="23"/>
      <c r="D278" s="23"/>
      <c r="E278" s="26">
        <f t="shared" si="36"/>
        <v>18</v>
      </c>
      <c r="F278" s="26"/>
      <c r="G278" s="26">
        <v>0.055</v>
      </c>
      <c r="H278" s="26">
        <v>0.256</v>
      </c>
      <c r="I278" s="26"/>
      <c r="J278" s="26">
        <f t="shared" si="37"/>
        <v>57.16074368825475</v>
      </c>
      <c r="K278" s="26">
        <f t="shared" si="40"/>
        <v>0.20700000000000016</v>
      </c>
      <c r="L278" s="26">
        <f t="shared" si="38"/>
        <v>9</v>
      </c>
      <c r="M278" s="26">
        <f t="shared" si="39"/>
        <v>-9</v>
      </c>
      <c r="N278" s="26"/>
      <c r="O278" s="23">
        <f t="shared" si="32"/>
        <v>0.0040353625442127086</v>
      </c>
      <c r="P278" s="23"/>
      <c r="Q278" s="23">
        <f t="shared" si="33"/>
        <v>0.14674045615318942</v>
      </c>
      <c r="R278" s="23"/>
      <c r="S278" s="23">
        <f t="shared" si="41"/>
        <v>26.339911879497528</v>
      </c>
      <c r="T278" s="23"/>
      <c r="U278" s="23"/>
      <c r="V278" s="23">
        <v>208</v>
      </c>
      <c r="W278" s="23">
        <f t="shared" si="35"/>
        <v>26.339911879497528</v>
      </c>
      <c r="X278" s="23">
        <f t="shared" si="34"/>
        <v>0.20700000000000016</v>
      </c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2.75">
      <c r="A279" s="1"/>
      <c r="B279" s="23"/>
      <c r="C279" s="23"/>
      <c r="D279" s="23"/>
      <c r="E279" s="26">
        <f t="shared" si="36"/>
        <v>18</v>
      </c>
      <c r="F279" s="26"/>
      <c r="G279" s="26">
        <v>0.055</v>
      </c>
      <c r="H279" s="26">
        <v>0.256</v>
      </c>
      <c r="I279" s="26"/>
      <c r="J279" s="26">
        <f t="shared" si="37"/>
        <v>57.71435540919633</v>
      </c>
      <c r="K279" s="26">
        <f t="shared" si="40"/>
        <v>0.20800000000000016</v>
      </c>
      <c r="L279" s="26">
        <f t="shared" si="38"/>
        <v>9</v>
      </c>
      <c r="M279" s="26">
        <f t="shared" si="39"/>
        <v>-9</v>
      </c>
      <c r="N279" s="26"/>
      <c r="O279" s="23">
        <f t="shared" si="32"/>
        <v>0.0040353625442127086</v>
      </c>
      <c r="P279" s="23"/>
      <c r="Q279" s="23">
        <f t="shared" si="33"/>
        <v>0.14674045615318942</v>
      </c>
      <c r="R279" s="23"/>
      <c r="S279" s="23">
        <f t="shared" si="41"/>
        <v>26.486652335650717</v>
      </c>
      <c r="T279" s="23"/>
      <c r="U279" s="23"/>
      <c r="V279" s="23">
        <v>209</v>
      </c>
      <c r="W279" s="23">
        <f t="shared" si="35"/>
        <v>26.486652335650717</v>
      </c>
      <c r="X279" s="23">
        <f t="shared" si="34"/>
        <v>0.20800000000000016</v>
      </c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2.75">
      <c r="A280" s="1"/>
      <c r="B280" s="23"/>
      <c r="C280" s="23"/>
      <c r="D280" s="23"/>
      <c r="E280" s="26">
        <f t="shared" si="36"/>
        <v>18</v>
      </c>
      <c r="F280" s="26"/>
      <c r="G280" s="26">
        <v>0.055</v>
      </c>
      <c r="H280" s="26">
        <v>0.256</v>
      </c>
      <c r="I280" s="26"/>
      <c r="J280" s="26">
        <f t="shared" si="37"/>
        <v>58.27063513843161</v>
      </c>
      <c r="K280" s="26">
        <f t="shared" si="40"/>
        <v>0.20900000000000016</v>
      </c>
      <c r="L280" s="26">
        <f t="shared" si="38"/>
        <v>9</v>
      </c>
      <c r="M280" s="26">
        <f t="shared" si="39"/>
        <v>-9</v>
      </c>
      <c r="N280" s="26"/>
      <c r="O280" s="23">
        <f t="shared" si="32"/>
        <v>0.0040353625442127086</v>
      </c>
      <c r="P280" s="23"/>
      <c r="Q280" s="23">
        <f t="shared" si="33"/>
        <v>0.14674045615318942</v>
      </c>
      <c r="R280" s="23"/>
      <c r="S280" s="23">
        <f t="shared" si="41"/>
        <v>26.633392791803907</v>
      </c>
      <c r="T280" s="23"/>
      <c r="U280" s="23"/>
      <c r="V280" s="23">
        <v>210</v>
      </c>
      <c r="W280" s="23">
        <f t="shared" si="35"/>
        <v>26.633392791803907</v>
      </c>
      <c r="X280" s="23">
        <f t="shared" si="34"/>
        <v>0.20900000000000016</v>
      </c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2.75">
      <c r="A281" s="1"/>
      <c r="B281" s="23"/>
      <c r="C281" s="23"/>
      <c r="D281" s="23"/>
      <c r="E281" s="26">
        <f t="shared" si="36"/>
        <v>18</v>
      </c>
      <c r="F281" s="26"/>
      <c r="G281" s="26">
        <v>0.055</v>
      </c>
      <c r="H281" s="26">
        <v>0.256</v>
      </c>
      <c r="I281" s="26"/>
      <c r="J281" s="26">
        <f t="shared" si="37"/>
        <v>58.829582875960575</v>
      </c>
      <c r="K281" s="26">
        <f t="shared" si="40"/>
        <v>0.21000000000000016</v>
      </c>
      <c r="L281" s="26">
        <f t="shared" si="38"/>
        <v>9</v>
      </c>
      <c r="M281" s="26">
        <f t="shared" si="39"/>
        <v>-9</v>
      </c>
      <c r="N281" s="26"/>
      <c r="O281" s="23">
        <f t="shared" si="32"/>
        <v>0.0040353625442127086</v>
      </c>
      <c r="P281" s="23"/>
      <c r="Q281" s="23">
        <f t="shared" si="33"/>
        <v>0.14674045615318942</v>
      </c>
      <c r="R281" s="23"/>
      <c r="S281" s="23">
        <f t="shared" si="41"/>
        <v>26.780133247957096</v>
      </c>
      <c r="T281" s="23"/>
      <c r="U281" s="23"/>
      <c r="V281" s="23">
        <v>211</v>
      </c>
      <c r="W281" s="23">
        <f t="shared" si="35"/>
        <v>26.780133247957096</v>
      </c>
      <c r="X281" s="23">
        <f t="shared" si="34"/>
        <v>0.21000000000000016</v>
      </c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2.75">
      <c r="A282" s="1"/>
      <c r="B282" s="23"/>
      <c r="C282" s="23"/>
      <c r="D282" s="23"/>
      <c r="E282" s="26">
        <f t="shared" si="36"/>
        <v>18</v>
      </c>
      <c r="F282" s="26"/>
      <c r="G282" s="26">
        <v>0.055</v>
      </c>
      <c r="H282" s="26">
        <v>0.256</v>
      </c>
      <c r="I282" s="26"/>
      <c r="J282" s="26">
        <f t="shared" si="37"/>
        <v>59.39119862178323</v>
      </c>
      <c r="K282" s="26">
        <f t="shared" si="40"/>
        <v>0.21100000000000016</v>
      </c>
      <c r="L282" s="26">
        <f t="shared" si="38"/>
        <v>9</v>
      </c>
      <c r="M282" s="26">
        <f t="shared" si="39"/>
        <v>-9</v>
      </c>
      <c r="N282" s="26"/>
      <c r="O282" s="23">
        <f t="shared" si="32"/>
        <v>0.0040353625442127086</v>
      </c>
      <c r="P282" s="23"/>
      <c r="Q282" s="23">
        <f t="shared" si="33"/>
        <v>0.14674045615318942</v>
      </c>
      <c r="R282" s="23"/>
      <c r="S282" s="23">
        <f t="shared" si="41"/>
        <v>26.926873704110285</v>
      </c>
      <c r="T282" s="23"/>
      <c r="U282" s="23"/>
      <c r="V282" s="23">
        <v>212</v>
      </c>
      <c r="W282" s="23">
        <f t="shared" si="35"/>
        <v>26.926873704110285</v>
      </c>
      <c r="X282" s="23">
        <f t="shared" si="34"/>
        <v>0.21100000000000016</v>
      </c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2.75">
      <c r="A283" s="1"/>
      <c r="B283" s="23"/>
      <c r="C283" s="23"/>
      <c r="D283" s="23"/>
      <c r="E283" s="26">
        <f t="shared" si="36"/>
        <v>18</v>
      </c>
      <c r="F283" s="26"/>
      <c r="G283" s="26">
        <v>0.055</v>
      </c>
      <c r="H283" s="26">
        <v>0.256</v>
      </c>
      <c r="I283" s="26"/>
      <c r="J283" s="26">
        <f t="shared" si="37"/>
        <v>59.955482375899585</v>
      </c>
      <c r="K283" s="26">
        <f t="shared" si="40"/>
        <v>0.21200000000000016</v>
      </c>
      <c r="L283" s="26">
        <f t="shared" si="38"/>
        <v>9</v>
      </c>
      <c r="M283" s="26">
        <f t="shared" si="39"/>
        <v>-9</v>
      </c>
      <c r="N283" s="26"/>
      <c r="O283" s="23">
        <f t="shared" si="32"/>
        <v>0.0040353625442127086</v>
      </c>
      <c r="P283" s="23"/>
      <c r="Q283" s="23">
        <f t="shared" si="33"/>
        <v>0.14674045615318942</v>
      </c>
      <c r="R283" s="23"/>
      <c r="S283" s="23">
        <f t="shared" si="41"/>
        <v>27.073614160263475</v>
      </c>
      <c r="T283" s="23"/>
      <c r="U283" s="23"/>
      <c r="V283" s="23">
        <v>213</v>
      </c>
      <c r="W283" s="23">
        <f t="shared" si="35"/>
        <v>27.073614160263475</v>
      </c>
      <c r="X283" s="23">
        <f t="shared" si="34"/>
        <v>0.21200000000000016</v>
      </c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2.75">
      <c r="A284" s="1"/>
      <c r="B284" s="23"/>
      <c r="C284" s="23"/>
      <c r="D284" s="23"/>
      <c r="E284" s="26">
        <f t="shared" si="36"/>
        <v>18</v>
      </c>
      <c r="F284" s="26"/>
      <c r="G284" s="26">
        <v>0.055</v>
      </c>
      <c r="H284" s="26">
        <v>0.256</v>
      </c>
      <c r="I284" s="26"/>
      <c r="J284" s="26">
        <f t="shared" si="37"/>
        <v>60.52243413830964</v>
      </c>
      <c r="K284" s="26">
        <f t="shared" si="40"/>
        <v>0.21300000000000016</v>
      </c>
      <c r="L284" s="26">
        <f t="shared" si="38"/>
        <v>9</v>
      </c>
      <c r="M284" s="26">
        <f t="shared" si="39"/>
        <v>-9</v>
      </c>
      <c r="N284" s="26"/>
      <c r="O284" s="23">
        <f t="shared" si="32"/>
        <v>0.0040353625442127086</v>
      </c>
      <c r="P284" s="23"/>
      <c r="Q284" s="23">
        <f t="shared" si="33"/>
        <v>0.14674045615318942</v>
      </c>
      <c r="R284" s="23"/>
      <c r="S284" s="23">
        <f t="shared" si="41"/>
        <v>27.220354616416664</v>
      </c>
      <c r="T284" s="23"/>
      <c r="U284" s="23"/>
      <c r="V284" s="23">
        <v>214</v>
      </c>
      <c r="W284" s="23">
        <f t="shared" si="35"/>
        <v>27.220354616416664</v>
      </c>
      <c r="X284" s="23">
        <f t="shared" si="34"/>
        <v>0.21300000000000016</v>
      </c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2.75">
      <c r="A285" s="1"/>
      <c r="B285" s="23"/>
      <c r="C285" s="23"/>
      <c r="D285" s="23"/>
      <c r="E285" s="26">
        <f t="shared" si="36"/>
        <v>18</v>
      </c>
      <c r="F285" s="26"/>
      <c r="G285" s="26">
        <v>0.055</v>
      </c>
      <c r="H285" s="26">
        <v>0.256</v>
      </c>
      <c r="I285" s="26"/>
      <c r="J285" s="26">
        <f t="shared" si="37"/>
        <v>61.092053909013394</v>
      </c>
      <c r="K285" s="26">
        <f t="shared" si="40"/>
        <v>0.21400000000000016</v>
      </c>
      <c r="L285" s="26">
        <f t="shared" si="38"/>
        <v>9</v>
      </c>
      <c r="M285" s="26">
        <f t="shared" si="39"/>
        <v>-9</v>
      </c>
      <c r="N285" s="26"/>
      <c r="O285" s="23">
        <f t="shared" si="32"/>
        <v>0.0040353625442127086</v>
      </c>
      <c r="P285" s="23"/>
      <c r="Q285" s="23">
        <f t="shared" si="33"/>
        <v>0.14674045615318942</v>
      </c>
      <c r="R285" s="23"/>
      <c r="S285" s="23">
        <f t="shared" si="41"/>
        <v>27.367095072569853</v>
      </c>
      <c r="T285" s="23"/>
      <c r="U285" s="23"/>
      <c r="V285" s="23">
        <v>215</v>
      </c>
      <c r="W285" s="23">
        <f t="shared" si="35"/>
        <v>27.367095072569853</v>
      </c>
      <c r="X285" s="23">
        <f t="shared" si="34"/>
        <v>0.21400000000000016</v>
      </c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2.75">
      <c r="A286" s="1"/>
      <c r="B286" s="23"/>
      <c r="C286" s="23"/>
      <c r="D286" s="23"/>
      <c r="E286" s="26">
        <f t="shared" si="36"/>
        <v>18</v>
      </c>
      <c r="F286" s="26"/>
      <c r="G286" s="26">
        <v>0.055</v>
      </c>
      <c r="H286" s="26">
        <v>0.256</v>
      </c>
      <c r="I286" s="26"/>
      <c r="J286" s="26">
        <f t="shared" si="37"/>
        <v>61.66434168801082</v>
      </c>
      <c r="K286" s="26">
        <f t="shared" si="40"/>
        <v>0.21500000000000016</v>
      </c>
      <c r="L286" s="26">
        <f t="shared" si="38"/>
        <v>9</v>
      </c>
      <c r="M286" s="26">
        <f t="shared" si="39"/>
        <v>-9</v>
      </c>
      <c r="N286" s="26"/>
      <c r="O286" s="23">
        <f t="shared" si="32"/>
        <v>0.0040353625442127086</v>
      </c>
      <c r="P286" s="23"/>
      <c r="Q286" s="23">
        <f t="shared" si="33"/>
        <v>0.14674045615318942</v>
      </c>
      <c r="R286" s="23"/>
      <c r="S286" s="23">
        <f t="shared" si="41"/>
        <v>27.513835528723043</v>
      </c>
      <c r="T286" s="23"/>
      <c r="U286" s="23"/>
      <c r="V286" s="23">
        <v>216</v>
      </c>
      <c r="W286" s="23">
        <f t="shared" si="35"/>
        <v>27.513835528723043</v>
      </c>
      <c r="X286" s="23">
        <f t="shared" si="34"/>
        <v>0.21500000000000016</v>
      </c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2.75">
      <c r="A287" s="1"/>
      <c r="B287" s="23"/>
      <c r="C287" s="23"/>
      <c r="D287" s="23"/>
      <c r="E287" s="26">
        <f t="shared" si="36"/>
        <v>18</v>
      </c>
      <c r="F287" s="26"/>
      <c r="G287" s="26">
        <v>0.055</v>
      </c>
      <c r="H287" s="26">
        <v>0.256</v>
      </c>
      <c r="I287" s="26"/>
      <c r="J287" s="26">
        <f t="shared" si="37"/>
        <v>62.23929747530196</v>
      </c>
      <c r="K287" s="26">
        <f t="shared" si="40"/>
        <v>0.21600000000000016</v>
      </c>
      <c r="L287" s="26">
        <f t="shared" si="38"/>
        <v>9</v>
      </c>
      <c r="M287" s="26">
        <f t="shared" si="39"/>
        <v>-9</v>
      </c>
      <c r="N287" s="26"/>
      <c r="O287" s="23">
        <f t="shared" si="32"/>
        <v>0.0040353625442127086</v>
      </c>
      <c r="P287" s="23"/>
      <c r="Q287" s="23">
        <f t="shared" si="33"/>
        <v>0.14674045615318942</v>
      </c>
      <c r="R287" s="23"/>
      <c r="S287" s="23">
        <f t="shared" si="41"/>
        <v>27.660575984876232</v>
      </c>
      <c r="T287" s="23"/>
      <c r="U287" s="23"/>
      <c r="V287" s="23">
        <v>217</v>
      </c>
      <c r="W287" s="23">
        <f t="shared" si="35"/>
        <v>27.660575984876232</v>
      </c>
      <c r="X287" s="23">
        <f t="shared" si="34"/>
        <v>0.21600000000000016</v>
      </c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2.75">
      <c r="A288" s="1"/>
      <c r="B288" s="23"/>
      <c r="C288" s="23"/>
      <c r="D288" s="23"/>
      <c r="E288" s="26">
        <f t="shared" si="36"/>
        <v>18</v>
      </c>
      <c r="F288" s="26"/>
      <c r="G288" s="26">
        <v>0.055</v>
      </c>
      <c r="H288" s="26">
        <v>0.256</v>
      </c>
      <c r="I288" s="26"/>
      <c r="J288" s="26">
        <f t="shared" si="37"/>
        <v>62.81692127088679</v>
      </c>
      <c r="K288" s="26">
        <f t="shared" si="40"/>
        <v>0.21700000000000016</v>
      </c>
      <c r="L288" s="26">
        <f t="shared" si="38"/>
        <v>9</v>
      </c>
      <c r="M288" s="26">
        <f t="shared" si="39"/>
        <v>-9</v>
      </c>
      <c r="N288" s="26"/>
      <c r="O288" s="23">
        <f t="shared" si="32"/>
        <v>0.0040353625442127086</v>
      </c>
      <c r="P288" s="23"/>
      <c r="Q288" s="23">
        <f t="shared" si="33"/>
        <v>0.14674045615318942</v>
      </c>
      <c r="R288" s="23"/>
      <c r="S288" s="23">
        <f t="shared" si="41"/>
        <v>27.80731644102942</v>
      </c>
      <c r="T288" s="23"/>
      <c r="U288" s="23"/>
      <c r="V288" s="23">
        <v>218</v>
      </c>
      <c r="W288" s="23">
        <f t="shared" si="35"/>
        <v>27.80731644102942</v>
      </c>
      <c r="X288" s="23">
        <f t="shared" si="34"/>
        <v>0.21700000000000016</v>
      </c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2.75">
      <c r="A289" s="1"/>
      <c r="B289" s="23"/>
      <c r="C289" s="23"/>
      <c r="D289" s="23"/>
      <c r="E289" s="26">
        <f t="shared" si="36"/>
        <v>18</v>
      </c>
      <c r="F289" s="26"/>
      <c r="G289" s="26">
        <v>0.055</v>
      </c>
      <c r="H289" s="26">
        <v>0.256</v>
      </c>
      <c r="I289" s="26"/>
      <c r="J289" s="26">
        <f t="shared" si="37"/>
        <v>63.39721307476531</v>
      </c>
      <c r="K289" s="26">
        <f t="shared" si="40"/>
        <v>0.21800000000000017</v>
      </c>
      <c r="L289" s="26">
        <f t="shared" si="38"/>
        <v>9</v>
      </c>
      <c r="M289" s="26">
        <f t="shared" si="39"/>
        <v>-9</v>
      </c>
      <c r="N289" s="26"/>
      <c r="O289" s="23">
        <f t="shared" si="32"/>
        <v>0.0040353625442127086</v>
      </c>
      <c r="P289" s="23"/>
      <c r="Q289" s="23">
        <f t="shared" si="33"/>
        <v>0.14674045615318942</v>
      </c>
      <c r="R289" s="23"/>
      <c r="S289" s="23">
        <f t="shared" si="41"/>
        <v>27.95405689718261</v>
      </c>
      <c r="T289" s="23"/>
      <c r="U289" s="23"/>
      <c r="V289" s="23">
        <v>219</v>
      </c>
      <c r="W289" s="23">
        <f t="shared" si="35"/>
        <v>27.95405689718261</v>
      </c>
      <c r="X289" s="23">
        <f t="shared" si="34"/>
        <v>0.21800000000000017</v>
      </c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2.75">
      <c r="A290" s="1"/>
      <c r="B290" s="23"/>
      <c r="C290" s="23"/>
      <c r="D290" s="23"/>
      <c r="E290" s="26">
        <f t="shared" si="36"/>
        <v>18</v>
      </c>
      <c r="F290" s="26"/>
      <c r="G290" s="26">
        <v>0.055</v>
      </c>
      <c r="H290" s="26">
        <v>0.256</v>
      </c>
      <c r="I290" s="26"/>
      <c r="J290" s="26">
        <f t="shared" si="37"/>
        <v>63.98017288693753</v>
      </c>
      <c r="K290" s="26">
        <f t="shared" si="40"/>
        <v>0.21900000000000017</v>
      </c>
      <c r="L290" s="26">
        <f t="shared" si="38"/>
        <v>9</v>
      </c>
      <c r="M290" s="26">
        <f t="shared" si="39"/>
        <v>-9</v>
      </c>
      <c r="N290" s="26"/>
      <c r="O290" s="23">
        <f t="shared" si="32"/>
        <v>0.0040353625442127086</v>
      </c>
      <c r="P290" s="23"/>
      <c r="Q290" s="23">
        <f t="shared" si="33"/>
        <v>0.14674045615318942</v>
      </c>
      <c r="R290" s="23"/>
      <c r="S290" s="23">
        <f t="shared" si="41"/>
        <v>28.1007973533358</v>
      </c>
      <c r="T290" s="23"/>
      <c r="U290" s="23"/>
      <c r="V290" s="23">
        <v>220</v>
      </c>
      <c r="W290" s="23">
        <f t="shared" si="35"/>
        <v>28.1007973533358</v>
      </c>
      <c r="X290" s="23">
        <f t="shared" si="34"/>
        <v>0.21900000000000017</v>
      </c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2.75">
      <c r="A291" s="1"/>
      <c r="B291" s="23"/>
      <c r="C291" s="23"/>
      <c r="D291" s="23"/>
      <c r="E291" s="26">
        <f t="shared" si="36"/>
        <v>18</v>
      </c>
      <c r="F291" s="26"/>
      <c r="G291" s="26">
        <v>0.055</v>
      </c>
      <c r="H291" s="26">
        <v>0.256</v>
      </c>
      <c r="I291" s="26"/>
      <c r="J291" s="26">
        <f t="shared" si="37"/>
        <v>64.56580070740344</v>
      </c>
      <c r="K291" s="26">
        <f t="shared" si="40"/>
        <v>0.22000000000000017</v>
      </c>
      <c r="L291" s="26">
        <f t="shared" si="38"/>
        <v>9</v>
      </c>
      <c r="M291" s="26">
        <f t="shared" si="39"/>
        <v>-9</v>
      </c>
      <c r="N291" s="26"/>
      <c r="O291" s="23">
        <f t="shared" si="32"/>
        <v>0.0040353625442127086</v>
      </c>
      <c r="P291" s="23"/>
      <c r="Q291" s="23">
        <f t="shared" si="33"/>
        <v>0.14674045615318942</v>
      </c>
      <c r="R291" s="23"/>
      <c r="S291" s="23">
        <f t="shared" si="41"/>
        <v>28.24753780948899</v>
      </c>
      <c r="T291" s="23"/>
      <c r="U291" s="23"/>
      <c r="V291" s="23">
        <v>221</v>
      </c>
      <c r="W291" s="23">
        <f t="shared" si="35"/>
        <v>28.24753780948899</v>
      </c>
      <c r="X291" s="23">
        <f t="shared" si="34"/>
        <v>0.22000000000000017</v>
      </c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2.75">
      <c r="A292" s="1"/>
      <c r="B292" s="23"/>
      <c r="C292" s="23"/>
      <c r="D292" s="23"/>
      <c r="E292" s="26">
        <f t="shared" si="36"/>
        <v>18</v>
      </c>
      <c r="F292" s="26"/>
      <c r="G292" s="26">
        <v>0.055</v>
      </c>
      <c r="H292" s="26">
        <v>0.256</v>
      </c>
      <c r="I292" s="26"/>
      <c r="J292" s="26">
        <f t="shared" si="37"/>
        <v>65.15409653616304</v>
      </c>
      <c r="K292" s="26">
        <f t="shared" si="40"/>
        <v>0.22100000000000017</v>
      </c>
      <c r="L292" s="26">
        <f t="shared" si="38"/>
        <v>9</v>
      </c>
      <c r="M292" s="26">
        <f t="shared" si="39"/>
        <v>-9</v>
      </c>
      <c r="N292" s="26"/>
      <c r="O292" s="23">
        <f t="shared" si="32"/>
        <v>0.0040353625442127086</v>
      </c>
      <c r="P292" s="23"/>
      <c r="Q292" s="23">
        <f t="shared" si="33"/>
        <v>0.14674045615318942</v>
      </c>
      <c r="R292" s="23"/>
      <c r="S292" s="23">
        <f t="shared" si="41"/>
        <v>28.39427826564218</v>
      </c>
      <c r="T292" s="23"/>
      <c r="U292" s="23"/>
      <c r="V292" s="23">
        <v>222</v>
      </c>
      <c r="W292" s="23">
        <f t="shared" si="35"/>
        <v>28.39427826564218</v>
      </c>
      <c r="X292" s="23">
        <f t="shared" si="34"/>
        <v>0.22100000000000017</v>
      </c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2.75">
      <c r="A293" s="1"/>
      <c r="B293" s="23"/>
      <c r="C293" s="23"/>
      <c r="D293" s="23"/>
      <c r="E293" s="26">
        <f t="shared" si="36"/>
        <v>18</v>
      </c>
      <c r="F293" s="26"/>
      <c r="G293" s="26">
        <v>0.055</v>
      </c>
      <c r="H293" s="26">
        <v>0.256</v>
      </c>
      <c r="I293" s="26"/>
      <c r="J293" s="26">
        <f t="shared" si="37"/>
        <v>65.74506037321635</v>
      </c>
      <c r="K293" s="26">
        <f t="shared" si="40"/>
        <v>0.22200000000000017</v>
      </c>
      <c r="L293" s="26">
        <f t="shared" si="38"/>
        <v>9</v>
      </c>
      <c r="M293" s="26">
        <f t="shared" si="39"/>
        <v>-9</v>
      </c>
      <c r="N293" s="26"/>
      <c r="O293" s="23">
        <f t="shared" si="32"/>
        <v>0.0040353625442127086</v>
      </c>
      <c r="P293" s="23"/>
      <c r="Q293" s="23">
        <f t="shared" si="33"/>
        <v>0.14674045615318942</v>
      </c>
      <c r="R293" s="23"/>
      <c r="S293" s="23">
        <f t="shared" si="41"/>
        <v>28.541018721795368</v>
      </c>
      <c r="T293" s="23"/>
      <c r="U293" s="23"/>
      <c r="V293" s="23">
        <v>223</v>
      </c>
      <c r="W293" s="23">
        <f t="shared" si="35"/>
        <v>28.541018721795368</v>
      </c>
      <c r="X293" s="23">
        <f t="shared" si="34"/>
        <v>0.22200000000000017</v>
      </c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2.75">
      <c r="A294" s="1"/>
      <c r="B294" s="23"/>
      <c r="C294" s="23"/>
      <c r="D294" s="23"/>
      <c r="E294" s="26">
        <f t="shared" si="36"/>
        <v>18</v>
      </c>
      <c r="F294" s="26"/>
      <c r="G294" s="26">
        <v>0.055</v>
      </c>
      <c r="H294" s="26">
        <v>0.256</v>
      </c>
      <c r="I294" s="26"/>
      <c r="J294" s="26">
        <f t="shared" si="37"/>
        <v>66.33869221856334</v>
      </c>
      <c r="K294" s="26">
        <f t="shared" si="40"/>
        <v>0.22300000000000017</v>
      </c>
      <c r="L294" s="26">
        <f t="shared" si="38"/>
        <v>9</v>
      </c>
      <c r="M294" s="26">
        <f t="shared" si="39"/>
        <v>-9</v>
      </c>
      <c r="N294" s="26"/>
      <c r="O294" s="23">
        <f t="shared" si="32"/>
        <v>0.0040353625442127086</v>
      </c>
      <c r="P294" s="23"/>
      <c r="Q294" s="23">
        <f t="shared" si="33"/>
        <v>0.14674045615318942</v>
      </c>
      <c r="R294" s="23"/>
      <c r="S294" s="23">
        <f t="shared" si="41"/>
        <v>28.687759177948557</v>
      </c>
      <c r="T294" s="23"/>
      <c r="U294" s="23"/>
      <c r="V294" s="23">
        <v>224</v>
      </c>
      <c r="W294" s="23">
        <f t="shared" si="35"/>
        <v>28.687759177948557</v>
      </c>
      <c r="X294" s="23">
        <f t="shared" si="34"/>
        <v>0.22300000000000017</v>
      </c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2.75">
      <c r="A295" s="1"/>
      <c r="B295" s="23"/>
      <c r="C295" s="23"/>
      <c r="D295" s="23"/>
      <c r="E295" s="26">
        <f t="shared" si="36"/>
        <v>18</v>
      </c>
      <c r="F295" s="26"/>
      <c r="G295" s="26">
        <v>0.055</v>
      </c>
      <c r="H295" s="26">
        <v>0.256</v>
      </c>
      <c r="I295" s="26"/>
      <c r="J295" s="26">
        <f t="shared" si="37"/>
        <v>66.93499207220403</v>
      </c>
      <c r="K295" s="26">
        <f t="shared" si="40"/>
        <v>0.22400000000000017</v>
      </c>
      <c r="L295" s="26">
        <f t="shared" si="38"/>
        <v>9</v>
      </c>
      <c r="M295" s="26">
        <f t="shared" si="39"/>
        <v>-9</v>
      </c>
      <c r="N295" s="26"/>
      <c r="O295" s="23">
        <f t="shared" si="32"/>
        <v>0.0040353625442127086</v>
      </c>
      <c r="P295" s="23"/>
      <c r="Q295" s="23">
        <f t="shared" si="33"/>
        <v>0.14674045615318942</v>
      </c>
      <c r="R295" s="23"/>
      <c r="S295" s="23">
        <f t="shared" si="41"/>
        <v>28.834499634101746</v>
      </c>
      <c r="T295" s="23"/>
      <c r="U295" s="23"/>
      <c r="V295" s="23">
        <v>225</v>
      </c>
      <c r="W295" s="23">
        <f t="shared" si="35"/>
        <v>28.834499634101746</v>
      </c>
      <c r="X295" s="23">
        <f t="shared" si="34"/>
        <v>0.22400000000000017</v>
      </c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2.75">
      <c r="A296" s="1"/>
      <c r="B296" s="23"/>
      <c r="C296" s="23"/>
      <c r="D296" s="23"/>
      <c r="E296" s="26">
        <f t="shared" si="36"/>
        <v>18</v>
      </c>
      <c r="F296" s="26"/>
      <c r="G296" s="26">
        <v>0.055</v>
      </c>
      <c r="H296" s="26">
        <v>0.256</v>
      </c>
      <c r="I296" s="26"/>
      <c r="J296" s="26">
        <f t="shared" si="37"/>
        <v>67.53395993413841</v>
      </c>
      <c r="K296" s="26">
        <f t="shared" si="40"/>
        <v>0.22500000000000017</v>
      </c>
      <c r="L296" s="26">
        <f t="shared" si="38"/>
        <v>9</v>
      </c>
      <c r="M296" s="26">
        <f t="shared" si="39"/>
        <v>-9</v>
      </c>
      <c r="N296" s="26"/>
      <c r="O296" s="23">
        <f t="shared" si="32"/>
        <v>0.0040353625442127086</v>
      </c>
      <c r="P296" s="23"/>
      <c r="Q296" s="23">
        <f t="shared" si="33"/>
        <v>0.14674045615318942</v>
      </c>
      <c r="R296" s="23"/>
      <c r="S296" s="23">
        <f t="shared" si="41"/>
        <v>28.981240090254936</v>
      </c>
      <c r="T296" s="23"/>
      <c r="U296" s="23"/>
      <c r="V296" s="23">
        <v>226</v>
      </c>
      <c r="W296" s="23">
        <f t="shared" si="35"/>
        <v>28.981240090254936</v>
      </c>
      <c r="X296" s="23">
        <f t="shared" si="34"/>
        <v>0.22500000000000017</v>
      </c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2.75">
      <c r="A297" s="1"/>
      <c r="B297" s="23"/>
      <c r="C297" s="23"/>
      <c r="D297" s="23"/>
      <c r="E297" s="26">
        <f t="shared" si="36"/>
        <v>18</v>
      </c>
      <c r="F297" s="26"/>
      <c r="G297" s="26">
        <v>0.055</v>
      </c>
      <c r="H297" s="26">
        <v>0.256</v>
      </c>
      <c r="I297" s="26"/>
      <c r="J297" s="26">
        <f t="shared" si="37"/>
        <v>68.13559580436649</v>
      </c>
      <c r="K297" s="26">
        <f t="shared" si="40"/>
        <v>0.22600000000000017</v>
      </c>
      <c r="L297" s="26">
        <f t="shared" si="38"/>
        <v>9</v>
      </c>
      <c r="M297" s="26">
        <f t="shared" si="39"/>
        <v>-9</v>
      </c>
      <c r="N297" s="26"/>
      <c r="O297" s="23">
        <f t="shared" si="32"/>
        <v>0.0040353625442127086</v>
      </c>
      <c r="P297" s="23"/>
      <c r="Q297" s="23">
        <f t="shared" si="33"/>
        <v>0.14674045615318942</v>
      </c>
      <c r="R297" s="23"/>
      <c r="S297" s="23">
        <f t="shared" si="41"/>
        <v>29.127980546408125</v>
      </c>
      <c r="T297" s="23"/>
      <c r="U297" s="23"/>
      <c r="V297" s="23">
        <v>227</v>
      </c>
      <c r="W297" s="23">
        <f t="shared" si="35"/>
        <v>29.127980546408125</v>
      </c>
      <c r="X297" s="23">
        <f t="shared" si="34"/>
        <v>0.22600000000000017</v>
      </c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2.75">
      <c r="A298" s="1"/>
      <c r="B298" s="23"/>
      <c r="C298" s="23"/>
      <c r="D298" s="23"/>
      <c r="E298" s="26">
        <f t="shared" si="36"/>
        <v>18</v>
      </c>
      <c r="F298" s="26"/>
      <c r="G298" s="26">
        <v>0.055</v>
      </c>
      <c r="H298" s="26">
        <v>0.256</v>
      </c>
      <c r="I298" s="26"/>
      <c r="J298" s="26">
        <f t="shared" si="37"/>
        <v>68.73989968288826</v>
      </c>
      <c r="K298" s="26">
        <f t="shared" si="40"/>
        <v>0.22700000000000017</v>
      </c>
      <c r="L298" s="26">
        <f t="shared" si="38"/>
        <v>9</v>
      </c>
      <c r="M298" s="26">
        <f t="shared" si="39"/>
        <v>-9</v>
      </c>
      <c r="N298" s="26"/>
      <c r="O298" s="23">
        <f t="shared" si="32"/>
        <v>0.0040353625442127086</v>
      </c>
      <c r="P298" s="23"/>
      <c r="Q298" s="23">
        <f t="shared" si="33"/>
        <v>0.14674045615318942</v>
      </c>
      <c r="R298" s="23"/>
      <c r="S298" s="23">
        <f t="shared" si="41"/>
        <v>29.274721002561314</v>
      </c>
      <c r="T298" s="23"/>
      <c r="U298" s="23"/>
      <c r="V298" s="23">
        <v>228</v>
      </c>
      <c r="W298" s="23">
        <f t="shared" si="35"/>
        <v>29.274721002561314</v>
      </c>
      <c r="X298" s="23">
        <f t="shared" si="34"/>
        <v>0.22700000000000017</v>
      </c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2.75">
      <c r="A299" s="1"/>
      <c r="B299" s="23"/>
      <c r="C299" s="23"/>
      <c r="D299" s="23"/>
      <c r="E299" s="26">
        <f t="shared" si="36"/>
        <v>18</v>
      </c>
      <c r="F299" s="26"/>
      <c r="G299" s="26">
        <v>0.055</v>
      </c>
      <c r="H299" s="26">
        <v>0.256</v>
      </c>
      <c r="I299" s="26"/>
      <c r="J299" s="26">
        <f t="shared" si="37"/>
        <v>69.34687156970372</v>
      </c>
      <c r="K299" s="26">
        <f t="shared" si="40"/>
        <v>0.22800000000000017</v>
      </c>
      <c r="L299" s="26">
        <f t="shared" si="38"/>
        <v>9</v>
      </c>
      <c r="M299" s="26">
        <f t="shared" si="39"/>
        <v>-9</v>
      </c>
      <c r="N299" s="26"/>
      <c r="O299" s="23">
        <f t="shared" si="32"/>
        <v>0.0040353625442127086</v>
      </c>
      <c r="P299" s="23"/>
      <c r="Q299" s="23">
        <f t="shared" si="33"/>
        <v>0.14674045615318942</v>
      </c>
      <c r="R299" s="23"/>
      <c r="S299" s="23">
        <f t="shared" si="41"/>
        <v>29.421461458714504</v>
      </c>
      <c r="T299" s="23"/>
      <c r="U299" s="23"/>
      <c r="V299" s="23">
        <v>229</v>
      </c>
      <c r="W299" s="23">
        <f t="shared" si="35"/>
        <v>29.421461458714504</v>
      </c>
      <c r="X299" s="23">
        <f t="shared" si="34"/>
        <v>0.22800000000000017</v>
      </c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2.75">
      <c r="A300" s="1"/>
      <c r="B300" s="23"/>
      <c r="C300" s="23"/>
      <c r="D300" s="23"/>
      <c r="E300" s="26">
        <f t="shared" si="36"/>
        <v>18</v>
      </c>
      <c r="F300" s="26"/>
      <c r="G300" s="26">
        <v>0.055</v>
      </c>
      <c r="H300" s="26">
        <v>0.256</v>
      </c>
      <c r="I300" s="26"/>
      <c r="J300" s="26">
        <f t="shared" si="37"/>
        <v>69.95651146481288</v>
      </c>
      <c r="K300" s="26">
        <f t="shared" si="40"/>
        <v>0.22900000000000018</v>
      </c>
      <c r="L300" s="26">
        <f t="shared" si="38"/>
        <v>9</v>
      </c>
      <c r="M300" s="26">
        <f t="shared" si="39"/>
        <v>-9</v>
      </c>
      <c r="N300" s="26"/>
      <c r="O300" s="23">
        <f t="shared" si="32"/>
        <v>0.0040353625442127086</v>
      </c>
      <c r="P300" s="23"/>
      <c r="Q300" s="23">
        <f t="shared" si="33"/>
        <v>0.14674045615318942</v>
      </c>
      <c r="R300" s="23"/>
      <c r="S300" s="23">
        <f t="shared" si="41"/>
        <v>29.568201914867693</v>
      </c>
      <c r="T300" s="23"/>
      <c r="U300" s="23"/>
      <c r="V300" s="23">
        <v>230</v>
      </c>
      <c r="W300" s="23">
        <f t="shared" si="35"/>
        <v>29.568201914867693</v>
      </c>
      <c r="X300" s="23">
        <f t="shared" si="34"/>
        <v>0.22900000000000018</v>
      </c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2.75">
      <c r="A301" s="1"/>
      <c r="B301" s="23"/>
      <c r="C301" s="23"/>
      <c r="D301" s="23"/>
      <c r="E301" s="26">
        <f t="shared" si="36"/>
        <v>18</v>
      </c>
      <c r="F301" s="26"/>
      <c r="G301" s="26">
        <v>0.055</v>
      </c>
      <c r="H301" s="26">
        <v>0.256</v>
      </c>
      <c r="I301" s="26"/>
      <c r="J301" s="26">
        <f t="shared" si="37"/>
        <v>70.56881936821574</v>
      </c>
      <c r="K301" s="26">
        <f t="shared" si="40"/>
        <v>0.23000000000000018</v>
      </c>
      <c r="L301" s="26">
        <f t="shared" si="38"/>
        <v>9</v>
      </c>
      <c r="M301" s="26">
        <f t="shared" si="39"/>
        <v>-9</v>
      </c>
      <c r="N301" s="26"/>
      <c r="O301" s="23">
        <f t="shared" si="32"/>
        <v>0.0040353625442127086</v>
      </c>
      <c r="P301" s="23"/>
      <c r="Q301" s="23">
        <f t="shared" si="33"/>
        <v>0.14674045615318942</v>
      </c>
      <c r="R301" s="23"/>
      <c r="S301" s="23">
        <f t="shared" si="41"/>
        <v>29.714942371020886</v>
      </c>
      <c r="T301" s="23"/>
      <c r="U301" s="23"/>
      <c r="V301" s="23">
        <v>231</v>
      </c>
      <c r="W301" s="23">
        <f t="shared" si="35"/>
        <v>29.714942371020886</v>
      </c>
      <c r="X301" s="23">
        <f t="shared" si="34"/>
        <v>0.23000000000000018</v>
      </c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2.75">
      <c r="A302" s="1"/>
      <c r="B302" s="23"/>
      <c r="C302" s="23"/>
      <c r="D302" s="23"/>
      <c r="E302" s="26">
        <f t="shared" si="36"/>
        <v>18</v>
      </c>
      <c r="F302" s="26"/>
      <c r="G302" s="26">
        <v>0.055</v>
      </c>
      <c r="H302" s="26">
        <v>0.256</v>
      </c>
      <c r="I302" s="26"/>
      <c r="J302" s="26">
        <f t="shared" si="37"/>
        <v>71.18379527991229</v>
      </c>
      <c r="K302" s="26">
        <f t="shared" si="40"/>
        <v>0.23100000000000018</v>
      </c>
      <c r="L302" s="26">
        <f t="shared" si="38"/>
        <v>9</v>
      </c>
      <c r="M302" s="26">
        <f t="shared" si="39"/>
        <v>-9</v>
      </c>
      <c r="N302" s="26"/>
      <c r="O302" s="23">
        <f t="shared" si="32"/>
        <v>0.0040353625442127086</v>
      </c>
      <c r="P302" s="23"/>
      <c r="Q302" s="23">
        <f t="shared" si="33"/>
        <v>0.14674045615318942</v>
      </c>
      <c r="R302" s="23"/>
      <c r="S302" s="23">
        <f t="shared" si="41"/>
        <v>29.861682827174075</v>
      </c>
      <c r="T302" s="23"/>
      <c r="U302" s="23"/>
      <c r="V302" s="23">
        <v>232</v>
      </c>
      <c r="W302" s="23">
        <f t="shared" si="35"/>
        <v>29.861682827174075</v>
      </c>
      <c r="X302" s="23">
        <f t="shared" si="34"/>
        <v>0.23100000000000018</v>
      </c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2.75">
      <c r="A303" s="1"/>
      <c r="B303" s="23"/>
      <c r="C303" s="23"/>
      <c r="D303" s="23"/>
      <c r="E303" s="26">
        <f t="shared" si="36"/>
        <v>18</v>
      </c>
      <c r="F303" s="26"/>
      <c r="G303" s="26">
        <v>0.055</v>
      </c>
      <c r="H303" s="26">
        <v>0.256</v>
      </c>
      <c r="I303" s="26"/>
      <c r="J303" s="26">
        <f t="shared" si="37"/>
        <v>71.80143919990253</v>
      </c>
      <c r="K303" s="26">
        <f t="shared" si="40"/>
        <v>0.23200000000000018</v>
      </c>
      <c r="L303" s="26">
        <f t="shared" si="38"/>
        <v>9</v>
      </c>
      <c r="M303" s="26">
        <f t="shared" si="39"/>
        <v>-9</v>
      </c>
      <c r="N303" s="26"/>
      <c r="O303" s="23">
        <f t="shared" si="32"/>
        <v>0.0040353625442127086</v>
      </c>
      <c r="P303" s="23"/>
      <c r="Q303" s="23">
        <f t="shared" si="33"/>
        <v>0.14674045615318942</v>
      </c>
      <c r="R303" s="23"/>
      <c r="S303" s="23">
        <f t="shared" si="41"/>
        <v>30.008423283327268</v>
      </c>
      <c r="T303" s="23"/>
      <c r="U303" s="23"/>
      <c r="V303" s="23">
        <v>233</v>
      </c>
      <c r="W303" s="23">
        <f t="shared" si="35"/>
        <v>30.008423283327268</v>
      </c>
      <c r="X303" s="23">
        <f t="shared" si="34"/>
        <v>0.23200000000000018</v>
      </c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2.75">
      <c r="A304" s="1"/>
      <c r="B304" s="23"/>
      <c r="C304" s="23"/>
      <c r="D304" s="23"/>
      <c r="E304" s="26">
        <f t="shared" si="36"/>
        <v>18</v>
      </c>
      <c r="F304" s="26"/>
      <c r="G304" s="26">
        <v>0.055</v>
      </c>
      <c r="H304" s="26">
        <v>0.256</v>
      </c>
      <c r="I304" s="26"/>
      <c r="J304" s="26">
        <f t="shared" si="37"/>
        <v>72.42175112818647</v>
      </c>
      <c r="K304" s="26">
        <f t="shared" si="40"/>
        <v>0.23300000000000018</v>
      </c>
      <c r="L304" s="26">
        <f t="shared" si="38"/>
        <v>9</v>
      </c>
      <c r="M304" s="26">
        <f t="shared" si="39"/>
        <v>-9</v>
      </c>
      <c r="N304" s="26"/>
      <c r="O304" s="23">
        <f t="shared" si="32"/>
        <v>0.0040353625442127086</v>
      </c>
      <c r="P304" s="23"/>
      <c r="Q304" s="23">
        <f t="shared" si="33"/>
        <v>0.14674045615318942</v>
      </c>
      <c r="R304" s="23"/>
      <c r="S304" s="23">
        <f t="shared" si="41"/>
        <v>30.155163739480457</v>
      </c>
      <c r="T304" s="23"/>
      <c r="U304" s="23"/>
      <c r="V304" s="23">
        <v>234</v>
      </c>
      <c r="W304" s="23">
        <f t="shared" si="35"/>
        <v>30.155163739480457</v>
      </c>
      <c r="X304" s="23">
        <f t="shared" si="34"/>
        <v>0.23300000000000018</v>
      </c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2.75">
      <c r="A305" s="1"/>
      <c r="B305" s="23"/>
      <c r="C305" s="23"/>
      <c r="D305" s="23"/>
      <c r="E305" s="26">
        <f t="shared" si="36"/>
        <v>18</v>
      </c>
      <c r="F305" s="26"/>
      <c r="G305" s="26">
        <v>0.055</v>
      </c>
      <c r="H305" s="26">
        <v>0.256</v>
      </c>
      <c r="I305" s="26"/>
      <c r="J305" s="26">
        <f t="shared" si="37"/>
        <v>73.04473106476411</v>
      </c>
      <c r="K305" s="26">
        <f t="shared" si="40"/>
        <v>0.23400000000000018</v>
      </c>
      <c r="L305" s="26">
        <f t="shared" si="38"/>
        <v>9</v>
      </c>
      <c r="M305" s="26">
        <f t="shared" si="39"/>
        <v>-9</v>
      </c>
      <c r="N305" s="26"/>
      <c r="O305" s="23">
        <f t="shared" si="32"/>
        <v>0.0040353625442127086</v>
      </c>
      <c r="P305" s="23"/>
      <c r="Q305" s="23">
        <f t="shared" si="33"/>
        <v>0.14674045615318942</v>
      </c>
      <c r="R305" s="23"/>
      <c r="S305" s="23">
        <f t="shared" si="41"/>
        <v>30.301904195633647</v>
      </c>
      <c r="T305" s="23"/>
      <c r="U305" s="23"/>
      <c r="V305" s="23">
        <v>235</v>
      </c>
      <c r="W305" s="23">
        <f t="shared" si="35"/>
        <v>30.301904195633647</v>
      </c>
      <c r="X305" s="23">
        <f t="shared" si="34"/>
        <v>0.23400000000000018</v>
      </c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2.75">
      <c r="A306" s="1"/>
      <c r="B306" s="23"/>
      <c r="C306" s="23"/>
      <c r="D306" s="23"/>
      <c r="E306" s="26">
        <f t="shared" si="36"/>
        <v>18</v>
      </c>
      <c r="F306" s="26"/>
      <c r="G306" s="26">
        <v>0.055</v>
      </c>
      <c r="H306" s="26">
        <v>0.256</v>
      </c>
      <c r="I306" s="26"/>
      <c r="J306" s="26">
        <f t="shared" si="37"/>
        <v>73.67037900963543</v>
      </c>
      <c r="K306" s="26">
        <f t="shared" si="40"/>
        <v>0.23500000000000018</v>
      </c>
      <c r="L306" s="26">
        <f t="shared" si="38"/>
        <v>9</v>
      </c>
      <c r="M306" s="26">
        <f t="shared" si="39"/>
        <v>-9</v>
      </c>
      <c r="N306" s="26"/>
      <c r="O306" s="23">
        <f t="shared" si="32"/>
        <v>0.0040353625442127086</v>
      </c>
      <c r="P306" s="23"/>
      <c r="Q306" s="23">
        <f t="shared" si="33"/>
        <v>0.14674045615318942</v>
      </c>
      <c r="R306" s="23"/>
      <c r="S306" s="23">
        <f t="shared" si="41"/>
        <v>30.448644651786836</v>
      </c>
      <c r="T306" s="23"/>
      <c r="U306" s="23"/>
      <c r="V306" s="23">
        <v>236</v>
      </c>
      <c r="W306" s="23">
        <f t="shared" si="35"/>
        <v>30.448644651786836</v>
      </c>
      <c r="X306" s="23">
        <f t="shared" si="34"/>
        <v>0.23500000000000018</v>
      </c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2.75">
      <c r="A307" s="1"/>
      <c r="B307" s="23"/>
      <c r="C307" s="23"/>
      <c r="D307" s="23"/>
      <c r="E307" s="26">
        <f t="shared" si="36"/>
        <v>18</v>
      </c>
      <c r="F307" s="26"/>
      <c r="G307" s="26">
        <v>0.055</v>
      </c>
      <c r="H307" s="26">
        <v>0.256</v>
      </c>
      <c r="I307" s="26"/>
      <c r="J307" s="26">
        <f t="shared" si="37"/>
        <v>74.29869496280045</v>
      </c>
      <c r="K307" s="26">
        <f t="shared" si="40"/>
        <v>0.23600000000000018</v>
      </c>
      <c r="L307" s="26">
        <f t="shared" si="38"/>
        <v>9</v>
      </c>
      <c r="M307" s="26">
        <f t="shared" si="39"/>
        <v>-9</v>
      </c>
      <c r="N307" s="26"/>
      <c r="O307" s="23">
        <f aca="true" t="shared" si="42" ref="O307:O330">q*E*POWER(G307/(vv*1000000),2)/2/m</f>
        <v>0.0040353625442127086</v>
      </c>
      <c r="P307" s="23"/>
      <c r="Q307" s="23">
        <f aca="true" t="shared" si="43" ref="Q307:Q330">q*E*G307/m/POWER(vv*1000000,2)</f>
        <v>0.14674045615318942</v>
      </c>
      <c r="R307" s="23"/>
      <c r="S307" s="23">
        <f t="shared" si="41"/>
        <v>30.595385107940025</v>
      </c>
      <c r="T307" s="23"/>
      <c r="U307" s="23"/>
      <c r="V307" s="23">
        <v>237</v>
      </c>
      <c r="W307" s="23">
        <f t="shared" si="35"/>
        <v>30.595385107940025</v>
      </c>
      <c r="X307" s="23">
        <f aca="true" t="shared" si="44" ref="X307:X330">IF(K307&lt;B,K307,NA())</f>
        <v>0.23600000000000018</v>
      </c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2.75">
      <c r="A308" s="1"/>
      <c r="B308" s="23"/>
      <c r="C308" s="23"/>
      <c r="D308" s="23"/>
      <c r="E308" s="26">
        <f t="shared" si="36"/>
        <v>18</v>
      </c>
      <c r="F308" s="26"/>
      <c r="G308" s="26">
        <v>0.055</v>
      </c>
      <c r="H308" s="26">
        <v>0.256</v>
      </c>
      <c r="I308" s="26"/>
      <c r="J308" s="26">
        <f t="shared" si="37"/>
        <v>74.92967892425918</v>
      </c>
      <c r="K308" s="26">
        <f t="shared" si="40"/>
        <v>0.23700000000000018</v>
      </c>
      <c r="L308" s="26">
        <f t="shared" si="38"/>
        <v>9</v>
      </c>
      <c r="M308" s="26">
        <f t="shared" si="39"/>
        <v>-9</v>
      </c>
      <c r="N308" s="26"/>
      <c r="O308" s="23">
        <f t="shared" si="42"/>
        <v>0.0040353625442127086</v>
      </c>
      <c r="P308" s="23"/>
      <c r="Q308" s="23">
        <f t="shared" si="43"/>
        <v>0.14674045615318942</v>
      </c>
      <c r="R308" s="23"/>
      <c r="S308" s="23">
        <f t="shared" si="41"/>
        <v>30.742125564093215</v>
      </c>
      <c r="T308" s="23"/>
      <c r="U308" s="23"/>
      <c r="V308" s="23">
        <v>238</v>
      </c>
      <c r="W308" s="23">
        <f t="shared" si="35"/>
        <v>30.742125564093215</v>
      </c>
      <c r="X308" s="23">
        <f t="shared" si="44"/>
        <v>0.23700000000000018</v>
      </c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2.75">
      <c r="A309" s="1"/>
      <c r="B309" s="23"/>
      <c r="C309" s="23"/>
      <c r="D309" s="23"/>
      <c r="E309" s="26">
        <f t="shared" si="36"/>
        <v>18</v>
      </c>
      <c r="F309" s="26"/>
      <c r="G309" s="26">
        <v>0.055</v>
      </c>
      <c r="H309" s="26">
        <v>0.256</v>
      </c>
      <c r="I309" s="26"/>
      <c r="J309" s="26">
        <f t="shared" si="37"/>
        <v>75.56333089401159</v>
      </c>
      <c r="K309" s="26">
        <f t="shared" si="40"/>
        <v>0.23800000000000018</v>
      </c>
      <c r="L309" s="26">
        <f t="shared" si="38"/>
        <v>9</v>
      </c>
      <c r="M309" s="26">
        <f t="shared" si="39"/>
        <v>-9</v>
      </c>
      <c r="N309" s="26"/>
      <c r="O309" s="23">
        <f t="shared" si="42"/>
        <v>0.0040353625442127086</v>
      </c>
      <c r="P309" s="23"/>
      <c r="Q309" s="23">
        <f t="shared" si="43"/>
        <v>0.14674045615318942</v>
      </c>
      <c r="R309" s="23"/>
      <c r="S309" s="23">
        <f t="shared" si="41"/>
        <v>30.888866020246404</v>
      </c>
      <c r="T309" s="23"/>
      <c r="U309" s="23"/>
      <c r="V309" s="23">
        <v>239</v>
      </c>
      <c r="W309" s="23">
        <f t="shared" si="35"/>
        <v>30.888866020246404</v>
      </c>
      <c r="X309" s="23">
        <f t="shared" si="44"/>
        <v>0.23800000000000018</v>
      </c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2.75">
      <c r="A310" s="1"/>
      <c r="B310" s="23"/>
      <c r="C310" s="23"/>
      <c r="D310" s="23"/>
      <c r="E310" s="26">
        <f t="shared" si="36"/>
        <v>18</v>
      </c>
      <c r="F310" s="26"/>
      <c r="G310" s="26">
        <v>0.055</v>
      </c>
      <c r="H310" s="26">
        <v>0.256</v>
      </c>
      <c r="I310" s="26"/>
      <c r="J310" s="26">
        <f t="shared" si="37"/>
        <v>76.19965087205769</v>
      </c>
      <c r="K310" s="26">
        <f t="shared" si="40"/>
        <v>0.23900000000000018</v>
      </c>
      <c r="L310" s="26">
        <f t="shared" si="38"/>
        <v>9</v>
      </c>
      <c r="M310" s="26">
        <f t="shared" si="39"/>
        <v>-9</v>
      </c>
      <c r="N310" s="26"/>
      <c r="O310" s="23">
        <f t="shared" si="42"/>
        <v>0.0040353625442127086</v>
      </c>
      <c r="P310" s="23"/>
      <c r="Q310" s="23">
        <f t="shared" si="43"/>
        <v>0.14674045615318942</v>
      </c>
      <c r="R310" s="23"/>
      <c r="S310" s="23">
        <f t="shared" si="41"/>
        <v>31.035606476399593</v>
      </c>
      <c r="T310" s="23"/>
      <c r="U310" s="23"/>
      <c r="V310" s="23">
        <v>240</v>
      </c>
      <c r="W310" s="23">
        <f t="shared" si="35"/>
        <v>31.035606476399593</v>
      </c>
      <c r="X310" s="23">
        <f t="shared" si="44"/>
        <v>0.23900000000000018</v>
      </c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2.75">
      <c r="A311" s="1"/>
      <c r="B311" s="23"/>
      <c r="C311" s="23"/>
      <c r="D311" s="23"/>
      <c r="E311" s="26">
        <f t="shared" si="36"/>
        <v>18</v>
      </c>
      <c r="F311" s="26"/>
      <c r="G311" s="26">
        <v>0.055</v>
      </c>
      <c r="H311" s="26">
        <v>0.256</v>
      </c>
      <c r="I311" s="26"/>
      <c r="J311" s="26">
        <f t="shared" si="37"/>
        <v>76.83863885839749</v>
      </c>
      <c r="K311" s="26">
        <f t="shared" si="40"/>
        <v>0.24000000000000019</v>
      </c>
      <c r="L311" s="26">
        <f t="shared" si="38"/>
        <v>9</v>
      </c>
      <c r="M311" s="26">
        <f t="shared" si="39"/>
        <v>-9</v>
      </c>
      <c r="N311" s="26"/>
      <c r="O311" s="23">
        <f t="shared" si="42"/>
        <v>0.0040353625442127086</v>
      </c>
      <c r="P311" s="23"/>
      <c r="Q311" s="23">
        <f t="shared" si="43"/>
        <v>0.14674045615318942</v>
      </c>
      <c r="R311" s="23"/>
      <c r="S311" s="23">
        <f t="shared" si="41"/>
        <v>31.182346932552782</v>
      </c>
      <c r="T311" s="23"/>
      <c r="U311" s="23"/>
      <c r="V311" s="23">
        <v>241</v>
      </c>
      <c r="W311" s="23">
        <f t="shared" si="35"/>
        <v>31.182346932552782</v>
      </c>
      <c r="X311" s="23">
        <f t="shared" si="44"/>
        <v>0.24000000000000019</v>
      </c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2.75">
      <c r="A312" s="1"/>
      <c r="B312" s="23"/>
      <c r="C312" s="23"/>
      <c r="D312" s="23"/>
      <c r="E312" s="26">
        <f t="shared" si="36"/>
        <v>18</v>
      </c>
      <c r="F312" s="26"/>
      <c r="G312" s="26">
        <v>0.055</v>
      </c>
      <c r="H312" s="26">
        <v>0.256</v>
      </c>
      <c r="I312" s="26"/>
      <c r="J312" s="26">
        <f t="shared" si="37"/>
        <v>77.48029485303098</v>
      </c>
      <c r="K312" s="26">
        <f t="shared" si="40"/>
        <v>0.2410000000000002</v>
      </c>
      <c r="L312" s="26">
        <f t="shared" si="38"/>
        <v>9</v>
      </c>
      <c r="M312" s="26">
        <f t="shared" si="39"/>
        <v>-9</v>
      </c>
      <c r="N312" s="26"/>
      <c r="O312" s="23">
        <f t="shared" si="42"/>
        <v>0.0040353625442127086</v>
      </c>
      <c r="P312" s="23"/>
      <c r="Q312" s="23">
        <f t="shared" si="43"/>
        <v>0.14674045615318942</v>
      </c>
      <c r="R312" s="23"/>
      <c r="S312" s="23">
        <f t="shared" si="41"/>
        <v>31.32908738870597</v>
      </c>
      <c r="T312" s="23"/>
      <c r="U312" s="23"/>
      <c r="V312" s="23">
        <v>242</v>
      </c>
      <c r="W312" s="23">
        <f t="shared" si="35"/>
        <v>31.32908738870597</v>
      </c>
      <c r="X312" s="23">
        <f t="shared" si="44"/>
        <v>0.2410000000000002</v>
      </c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2.75">
      <c r="A313" s="1"/>
      <c r="B313" s="23"/>
      <c r="C313" s="23"/>
      <c r="D313" s="23"/>
      <c r="E313" s="26">
        <f t="shared" si="36"/>
        <v>18</v>
      </c>
      <c r="F313" s="26"/>
      <c r="G313" s="26">
        <v>0.055</v>
      </c>
      <c r="H313" s="26">
        <v>0.256</v>
      </c>
      <c r="I313" s="26"/>
      <c r="J313" s="26">
        <f t="shared" si="37"/>
        <v>78.12461885595816</v>
      </c>
      <c r="K313" s="26">
        <f t="shared" si="40"/>
        <v>0.2420000000000002</v>
      </c>
      <c r="L313" s="26">
        <f t="shared" si="38"/>
        <v>9</v>
      </c>
      <c r="M313" s="26">
        <f t="shared" si="39"/>
        <v>-9</v>
      </c>
      <c r="N313" s="26"/>
      <c r="O313" s="23">
        <f t="shared" si="42"/>
        <v>0.0040353625442127086</v>
      </c>
      <c r="P313" s="23"/>
      <c r="Q313" s="23">
        <f t="shared" si="43"/>
        <v>0.14674045615318942</v>
      </c>
      <c r="R313" s="23"/>
      <c r="S313" s="23">
        <f t="shared" si="41"/>
        <v>31.47582784485916</v>
      </c>
      <c r="T313" s="23"/>
      <c r="U313" s="23"/>
      <c r="V313" s="23">
        <v>243</v>
      </c>
      <c r="W313" s="23">
        <f t="shared" si="35"/>
        <v>31.47582784485916</v>
      </c>
      <c r="X313" s="23">
        <f t="shared" si="44"/>
        <v>0.2420000000000002</v>
      </c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2.75">
      <c r="A314" s="1"/>
      <c r="B314" s="23"/>
      <c r="C314" s="23"/>
      <c r="D314" s="23"/>
      <c r="E314" s="26">
        <f t="shared" si="36"/>
        <v>18</v>
      </c>
      <c r="F314" s="26"/>
      <c r="G314" s="26">
        <v>0.055</v>
      </c>
      <c r="H314" s="26">
        <v>0.256</v>
      </c>
      <c r="I314" s="26"/>
      <c r="J314" s="26">
        <f t="shared" si="37"/>
        <v>78.77161086717905</v>
      </c>
      <c r="K314" s="26">
        <f t="shared" si="40"/>
        <v>0.2430000000000002</v>
      </c>
      <c r="L314" s="26">
        <f t="shared" si="38"/>
        <v>9</v>
      </c>
      <c r="M314" s="26">
        <f t="shared" si="39"/>
        <v>-9</v>
      </c>
      <c r="N314" s="26"/>
      <c r="O314" s="23">
        <f t="shared" si="42"/>
        <v>0.0040353625442127086</v>
      </c>
      <c r="P314" s="23"/>
      <c r="Q314" s="23">
        <f t="shared" si="43"/>
        <v>0.14674045615318942</v>
      </c>
      <c r="R314" s="23"/>
      <c r="S314" s="23">
        <f t="shared" si="41"/>
        <v>31.62256830101235</v>
      </c>
      <c r="T314" s="23"/>
      <c r="U314" s="23"/>
      <c r="V314" s="23">
        <v>244</v>
      </c>
      <c r="W314" s="23">
        <f t="shared" si="35"/>
        <v>31.62256830101235</v>
      </c>
      <c r="X314" s="23">
        <f t="shared" si="44"/>
        <v>0.2430000000000002</v>
      </c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2.75">
      <c r="A315" s="1"/>
      <c r="B315" s="23"/>
      <c r="C315" s="23"/>
      <c r="D315" s="23"/>
      <c r="E315" s="26">
        <f t="shared" si="36"/>
        <v>18</v>
      </c>
      <c r="F315" s="26"/>
      <c r="G315" s="26">
        <v>0.055</v>
      </c>
      <c r="H315" s="26">
        <v>0.256</v>
      </c>
      <c r="I315" s="26"/>
      <c r="J315" s="26">
        <f t="shared" si="37"/>
        <v>79.42127088669362</v>
      </c>
      <c r="K315" s="26">
        <f t="shared" si="40"/>
        <v>0.2440000000000002</v>
      </c>
      <c r="L315" s="26">
        <f t="shared" si="38"/>
        <v>9</v>
      </c>
      <c r="M315" s="26">
        <f t="shared" si="39"/>
        <v>-9</v>
      </c>
      <c r="N315" s="26"/>
      <c r="O315" s="23">
        <f t="shared" si="42"/>
        <v>0.0040353625442127086</v>
      </c>
      <c r="P315" s="23"/>
      <c r="Q315" s="23">
        <f t="shared" si="43"/>
        <v>0.14674045615318942</v>
      </c>
      <c r="R315" s="23"/>
      <c r="S315" s="23">
        <f t="shared" si="41"/>
        <v>31.76930875716554</v>
      </c>
      <c r="T315" s="23"/>
      <c r="U315" s="23"/>
      <c r="V315" s="23">
        <v>245</v>
      </c>
      <c r="W315" s="23">
        <f t="shared" si="35"/>
        <v>31.76930875716554</v>
      </c>
      <c r="X315" s="23">
        <f t="shared" si="44"/>
        <v>0.2440000000000002</v>
      </c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2.75">
      <c r="A316" s="1"/>
      <c r="B316" s="23"/>
      <c r="C316" s="23"/>
      <c r="D316" s="23"/>
      <c r="E316" s="26">
        <f t="shared" si="36"/>
        <v>18</v>
      </c>
      <c r="F316" s="26"/>
      <c r="G316" s="26">
        <v>0.055</v>
      </c>
      <c r="H316" s="26">
        <v>0.256</v>
      </c>
      <c r="I316" s="26"/>
      <c r="J316" s="26">
        <f t="shared" si="37"/>
        <v>80.0735989145019</v>
      </c>
      <c r="K316" s="26">
        <f t="shared" si="40"/>
        <v>0.2450000000000002</v>
      </c>
      <c r="L316" s="26">
        <f t="shared" si="38"/>
        <v>9</v>
      </c>
      <c r="M316" s="26">
        <f t="shared" si="39"/>
        <v>-9</v>
      </c>
      <c r="N316" s="26"/>
      <c r="O316" s="23">
        <f t="shared" si="42"/>
        <v>0.0040353625442127086</v>
      </c>
      <c r="P316" s="23"/>
      <c r="Q316" s="23">
        <f t="shared" si="43"/>
        <v>0.14674045615318942</v>
      </c>
      <c r="R316" s="23"/>
      <c r="S316" s="23">
        <f t="shared" si="41"/>
        <v>31.91604921331873</v>
      </c>
      <c r="T316" s="23"/>
      <c r="U316" s="23"/>
      <c r="V316" s="23">
        <v>246</v>
      </c>
      <c r="W316" s="23">
        <f t="shared" si="35"/>
        <v>31.91604921331873</v>
      </c>
      <c r="X316" s="23">
        <f t="shared" si="44"/>
        <v>0.2450000000000002</v>
      </c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2.75">
      <c r="A317" s="1"/>
      <c r="B317" s="23"/>
      <c r="C317" s="23"/>
      <c r="D317" s="23"/>
      <c r="E317" s="26">
        <f t="shared" si="36"/>
        <v>18</v>
      </c>
      <c r="F317" s="26"/>
      <c r="G317" s="26">
        <v>0.055</v>
      </c>
      <c r="H317" s="26">
        <v>0.256</v>
      </c>
      <c r="I317" s="26"/>
      <c r="J317" s="26">
        <f t="shared" si="37"/>
        <v>80.72859495060385</v>
      </c>
      <c r="K317" s="26">
        <f t="shared" si="40"/>
        <v>0.2460000000000002</v>
      </c>
      <c r="L317" s="26">
        <f t="shared" si="38"/>
        <v>9</v>
      </c>
      <c r="M317" s="26">
        <f t="shared" si="39"/>
        <v>-9</v>
      </c>
      <c r="N317" s="26"/>
      <c r="O317" s="23">
        <f t="shared" si="42"/>
        <v>0.0040353625442127086</v>
      </c>
      <c r="P317" s="23"/>
      <c r="Q317" s="23">
        <f t="shared" si="43"/>
        <v>0.14674045615318942</v>
      </c>
      <c r="R317" s="23"/>
      <c r="S317" s="23">
        <f t="shared" si="41"/>
        <v>32.06278966947192</v>
      </c>
      <c r="T317" s="23"/>
      <c r="U317" s="23"/>
      <c r="V317" s="23">
        <v>247</v>
      </c>
      <c r="W317" s="23">
        <f t="shared" si="35"/>
        <v>32.06278966947192</v>
      </c>
      <c r="X317" s="23">
        <f t="shared" si="44"/>
        <v>0.2460000000000002</v>
      </c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2.75">
      <c r="A318" s="1"/>
      <c r="B318" s="23"/>
      <c r="C318" s="23"/>
      <c r="D318" s="23"/>
      <c r="E318" s="26">
        <f t="shared" si="36"/>
        <v>18</v>
      </c>
      <c r="F318" s="26"/>
      <c r="G318" s="26">
        <v>0.055</v>
      </c>
      <c r="H318" s="26">
        <v>0.256</v>
      </c>
      <c r="I318" s="26"/>
      <c r="J318" s="26">
        <f t="shared" si="37"/>
        <v>81.38625899499951</v>
      </c>
      <c r="K318" s="26">
        <f t="shared" si="40"/>
        <v>0.2470000000000002</v>
      </c>
      <c r="L318" s="26">
        <f t="shared" si="38"/>
        <v>9</v>
      </c>
      <c r="M318" s="26">
        <f t="shared" si="39"/>
        <v>-9</v>
      </c>
      <c r="N318" s="26"/>
      <c r="O318" s="23">
        <f t="shared" si="42"/>
        <v>0.0040353625442127086</v>
      </c>
      <c r="P318" s="23"/>
      <c r="Q318" s="23">
        <f t="shared" si="43"/>
        <v>0.14674045615318942</v>
      </c>
      <c r="R318" s="23"/>
      <c r="S318" s="23">
        <f t="shared" si="41"/>
        <v>32.20953012562511</v>
      </c>
      <c r="T318" s="23"/>
      <c r="U318" s="23"/>
      <c r="V318" s="23">
        <v>248</v>
      </c>
      <c r="W318" s="23">
        <f t="shared" si="35"/>
        <v>32.20953012562511</v>
      </c>
      <c r="X318" s="23">
        <f t="shared" si="44"/>
        <v>0.2470000000000002</v>
      </c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2.75">
      <c r="A319" s="1"/>
      <c r="B319" s="23"/>
      <c r="C319" s="23"/>
      <c r="D319" s="23"/>
      <c r="E319" s="26">
        <f t="shared" si="36"/>
        <v>18</v>
      </c>
      <c r="F319" s="26"/>
      <c r="G319" s="26">
        <v>0.055</v>
      </c>
      <c r="H319" s="26">
        <v>0.256</v>
      </c>
      <c r="I319" s="26"/>
      <c r="J319" s="26">
        <f t="shared" si="37"/>
        <v>82.04659104768888</v>
      </c>
      <c r="K319" s="26">
        <f t="shared" si="40"/>
        <v>0.2480000000000002</v>
      </c>
      <c r="L319" s="26">
        <f t="shared" si="38"/>
        <v>9</v>
      </c>
      <c r="M319" s="26">
        <f t="shared" si="39"/>
        <v>-9</v>
      </c>
      <c r="N319" s="26"/>
      <c r="O319" s="23">
        <f t="shared" si="42"/>
        <v>0.0040353625442127086</v>
      </c>
      <c r="P319" s="23"/>
      <c r="Q319" s="23">
        <f t="shared" si="43"/>
        <v>0.14674045615318942</v>
      </c>
      <c r="R319" s="23"/>
      <c r="S319" s="23">
        <f t="shared" si="41"/>
        <v>32.3562705817783</v>
      </c>
      <c r="T319" s="23"/>
      <c r="U319" s="23"/>
      <c r="V319" s="23">
        <v>249</v>
      </c>
      <c r="W319" s="23">
        <f aca="true" t="shared" si="45" ref="W319:W330">IF(K319&lt;B,S319,NA())</f>
        <v>32.3562705817783</v>
      </c>
      <c r="X319" s="23">
        <f t="shared" si="44"/>
        <v>0.2480000000000002</v>
      </c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2.75">
      <c r="A320" s="1"/>
      <c r="B320" s="23"/>
      <c r="C320" s="23"/>
      <c r="D320" s="23"/>
      <c r="E320" s="26">
        <f t="shared" si="36"/>
        <v>18</v>
      </c>
      <c r="F320" s="26"/>
      <c r="G320" s="26">
        <v>0.055</v>
      </c>
      <c r="H320" s="26">
        <v>0.256</v>
      </c>
      <c r="I320" s="26"/>
      <c r="J320" s="26">
        <f t="shared" si="37"/>
        <v>82.70959110867192</v>
      </c>
      <c r="K320" s="26">
        <f t="shared" si="40"/>
        <v>0.2490000000000002</v>
      </c>
      <c r="L320" s="26">
        <f t="shared" si="38"/>
        <v>9</v>
      </c>
      <c r="M320" s="26">
        <f t="shared" si="39"/>
        <v>-9</v>
      </c>
      <c r="N320" s="26"/>
      <c r="O320" s="23">
        <f t="shared" si="42"/>
        <v>0.0040353625442127086</v>
      </c>
      <c r="P320" s="23"/>
      <c r="Q320" s="23">
        <f t="shared" si="43"/>
        <v>0.14674045615318942</v>
      </c>
      <c r="R320" s="23"/>
      <c r="S320" s="23">
        <f t="shared" si="41"/>
        <v>32.503011037931486</v>
      </c>
      <c r="T320" s="23"/>
      <c r="U320" s="23"/>
      <c r="V320" s="23">
        <v>250</v>
      </c>
      <c r="W320" s="23">
        <f t="shared" si="45"/>
        <v>32.503011037931486</v>
      </c>
      <c r="X320" s="23">
        <f t="shared" si="44"/>
        <v>0.2490000000000002</v>
      </c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2.75">
      <c r="A321" s="1"/>
      <c r="B321" s="23"/>
      <c r="C321" s="23"/>
      <c r="D321" s="23"/>
      <c r="E321" s="26">
        <f t="shared" si="36"/>
        <v>18</v>
      </c>
      <c r="F321" s="26"/>
      <c r="G321" s="26">
        <v>0.055</v>
      </c>
      <c r="H321" s="26">
        <v>0.256</v>
      </c>
      <c r="I321" s="26"/>
      <c r="J321" s="26">
        <f t="shared" si="37"/>
        <v>83.37525917794864</v>
      </c>
      <c r="K321" s="26">
        <f t="shared" si="40"/>
        <v>0.25000000000000017</v>
      </c>
      <c r="L321" s="26">
        <f t="shared" si="38"/>
        <v>9</v>
      </c>
      <c r="M321" s="26">
        <f t="shared" si="39"/>
        <v>-9</v>
      </c>
      <c r="N321" s="26"/>
      <c r="O321" s="23">
        <f t="shared" si="42"/>
        <v>0.0040353625442127086</v>
      </c>
      <c r="P321" s="23"/>
      <c r="Q321" s="23">
        <f t="shared" si="43"/>
        <v>0.14674045615318942</v>
      </c>
      <c r="R321" s="23"/>
      <c r="S321" s="23">
        <f t="shared" si="41"/>
        <v>32.64975149408467</v>
      </c>
      <c r="T321" s="23"/>
      <c r="U321" s="23"/>
      <c r="V321" s="23">
        <v>251</v>
      </c>
      <c r="W321" s="23">
        <f t="shared" si="45"/>
        <v>32.64975149408467</v>
      </c>
      <c r="X321" s="23">
        <f t="shared" si="44"/>
        <v>0.25000000000000017</v>
      </c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2.75">
      <c r="A322" s="1"/>
      <c r="B322" s="23"/>
      <c r="C322" s="23"/>
      <c r="D322" s="23"/>
      <c r="E322" s="26">
        <f t="shared" si="36"/>
        <v>18</v>
      </c>
      <c r="F322" s="26"/>
      <c r="G322" s="26">
        <v>0.055</v>
      </c>
      <c r="H322" s="26">
        <v>0.256</v>
      </c>
      <c r="I322" s="26"/>
      <c r="J322" s="26">
        <f t="shared" si="37"/>
        <v>84.04359525551907</v>
      </c>
      <c r="K322" s="26">
        <f t="shared" si="40"/>
        <v>0.25100000000000017</v>
      </c>
      <c r="L322" s="26">
        <f t="shared" si="38"/>
        <v>9</v>
      </c>
      <c r="M322" s="26">
        <f t="shared" si="39"/>
        <v>-9</v>
      </c>
      <c r="N322" s="26"/>
      <c r="O322" s="23">
        <f t="shared" si="42"/>
        <v>0.0040353625442127086</v>
      </c>
      <c r="P322" s="23"/>
      <c r="Q322" s="23">
        <f t="shared" si="43"/>
        <v>0.14674045615318942</v>
      </c>
      <c r="R322" s="23"/>
      <c r="S322" s="23">
        <f t="shared" si="41"/>
        <v>32.79649195023786</v>
      </c>
      <c r="T322" s="23"/>
      <c r="U322" s="23"/>
      <c r="V322" s="23">
        <v>252</v>
      </c>
      <c r="W322" s="23">
        <f t="shared" si="45"/>
        <v>32.79649195023786</v>
      </c>
      <c r="X322" s="23">
        <f t="shared" si="44"/>
        <v>0.25100000000000017</v>
      </c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2.75">
      <c r="A323" s="1"/>
      <c r="B323" s="23"/>
      <c r="C323" s="23"/>
      <c r="D323" s="23"/>
      <c r="E323" s="26">
        <f t="shared" si="36"/>
        <v>18</v>
      </c>
      <c r="F323" s="26"/>
      <c r="G323" s="26">
        <v>0.055</v>
      </c>
      <c r="H323" s="26">
        <v>0.256</v>
      </c>
      <c r="I323" s="26"/>
      <c r="J323" s="26">
        <f t="shared" si="37"/>
        <v>84.7145993413832</v>
      </c>
      <c r="K323" s="26">
        <f t="shared" si="40"/>
        <v>0.25200000000000017</v>
      </c>
      <c r="L323" s="26">
        <f t="shared" si="38"/>
        <v>9</v>
      </c>
      <c r="M323" s="26">
        <f t="shared" si="39"/>
        <v>-9</v>
      </c>
      <c r="N323" s="26"/>
      <c r="O323" s="23">
        <f t="shared" si="42"/>
        <v>0.0040353625442127086</v>
      </c>
      <c r="P323" s="23"/>
      <c r="Q323" s="23">
        <f t="shared" si="43"/>
        <v>0.14674045615318942</v>
      </c>
      <c r="R323" s="23"/>
      <c r="S323" s="23">
        <f t="shared" si="41"/>
        <v>32.94323240639105</v>
      </c>
      <c r="T323" s="23"/>
      <c r="U323" s="23"/>
      <c r="V323" s="23">
        <v>253</v>
      </c>
      <c r="W323" s="23">
        <f t="shared" si="45"/>
        <v>32.94323240639105</v>
      </c>
      <c r="X323" s="23">
        <f t="shared" si="44"/>
        <v>0.25200000000000017</v>
      </c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2.75">
      <c r="A324" s="1"/>
      <c r="B324" s="23"/>
      <c r="C324" s="23"/>
      <c r="D324" s="23"/>
      <c r="E324" s="26">
        <f t="shared" si="36"/>
        <v>18</v>
      </c>
      <c r="F324" s="26"/>
      <c r="G324" s="26">
        <v>0.055</v>
      </c>
      <c r="H324" s="26">
        <v>0.256</v>
      </c>
      <c r="I324" s="26"/>
      <c r="J324" s="26">
        <f t="shared" si="37"/>
        <v>85.38827143554101</v>
      </c>
      <c r="K324" s="26">
        <f t="shared" si="40"/>
        <v>0.25300000000000017</v>
      </c>
      <c r="L324" s="26">
        <f t="shared" si="38"/>
        <v>9</v>
      </c>
      <c r="M324" s="26">
        <f t="shared" si="39"/>
        <v>-9</v>
      </c>
      <c r="N324" s="26"/>
      <c r="O324" s="23">
        <f t="shared" si="42"/>
        <v>0.0040353625442127086</v>
      </c>
      <c r="P324" s="23"/>
      <c r="Q324" s="23">
        <f t="shared" si="43"/>
        <v>0.14674045615318942</v>
      </c>
      <c r="R324" s="23"/>
      <c r="S324" s="23">
        <f t="shared" si="41"/>
        <v>33.089972862544236</v>
      </c>
      <c r="T324" s="23"/>
      <c r="U324" s="23"/>
      <c r="V324" s="23">
        <v>254</v>
      </c>
      <c r="W324" s="23">
        <f t="shared" si="45"/>
        <v>33.089972862544236</v>
      </c>
      <c r="X324" s="23">
        <f t="shared" si="44"/>
        <v>0.25300000000000017</v>
      </c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2.75">
      <c r="A325" s="1"/>
      <c r="B325" s="23"/>
      <c r="C325" s="23"/>
      <c r="D325" s="23"/>
      <c r="E325" s="26">
        <f t="shared" si="36"/>
        <v>18</v>
      </c>
      <c r="F325" s="26"/>
      <c r="G325" s="26">
        <v>0.055</v>
      </c>
      <c r="H325" s="26">
        <v>0.256</v>
      </c>
      <c r="I325" s="26"/>
      <c r="J325" s="26">
        <f t="shared" si="37"/>
        <v>86.06461153799256</v>
      </c>
      <c r="K325" s="26">
        <f t="shared" si="40"/>
        <v>0.25400000000000017</v>
      </c>
      <c r="L325" s="26">
        <f t="shared" si="38"/>
        <v>9</v>
      </c>
      <c r="M325" s="26">
        <f t="shared" si="39"/>
        <v>-9</v>
      </c>
      <c r="N325" s="26"/>
      <c r="O325" s="23">
        <f t="shared" si="42"/>
        <v>0.0040353625442127086</v>
      </c>
      <c r="P325" s="23"/>
      <c r="Q325" s="23">
        <f t="shared" si="43"/>
        <v>0.14674045615318942</v>
      </c>
      <c r="R325" s="23"/>
      <c r="S325" s="23">
        <f t="shared" si="41"/>
        <v>33.236713318697426</v>
      </c>
      <c r="T325" s="23"/>
      <c r="U325" s="23"/>
      <c r="V325" s="23">
        <v>255</v>
      </c>
      <c r="W325" s="23">
        <f t="shared" si="45"/>
        <v>33.236713318697426</v>
      </c>
      <c r="X325" s="23">
        <f t="shared" si="44"/>
        <v>0.25400000000000017</v>
      </c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2.75">
      <c r="A326" s="1"/>
      <c r="B326" s="23"/>
      <c r="C326" s="23"/>
      <c r="D326" s="23"/>
      <c r="E326" s="26">
        <f t="shared" si="36"/>
        <v>18</v>
      </c>
      <c r="F326" s="26"/>
      <c r="G326" s="26">
        <v>0.055</v>
      </c>
      <c r="H326" s="26">
        <v>0.256</v>
      </c>
      <c r="I326" s="26"/>
      <c r="J326" s="26">
        <f t="shared" si="37"/>
        <v>86.74361964873776</v>
      </c>
      <c r="K326" s="26">
        <f t="shared" si="40"/>
        <v>0.25500000000000017</v>
      </c>
      <c r="L326" s="26">
        <f t="shared" si="38"/>
        <v>9</v>
      </c>
      <c r="M326" s="26">
        <f t="shared" si="39"/>
        <v>-9</v>
      </c>
      <c r="N326" s="26"/>
      <c r="O326" s="23">
        <f t="shared" si="42"/>
        <v>0.0040353625442127086</v>
      </c>
      <c r="P326" s="23"/>
      <c r="Q326" s="23">
        <f t="shared" si="43"/>
        <v>0.14674045615318942</v>
      </c>
      <c r="R326" s="23"/>
      <c r="S326" s="23">
        <f t="shared" si="41"/>
        <v>33.383453774850615</v>
      </c>
      <c r="T326" s="23"/>
      <c r="U326" s="23"/>
      <c r="V326" s="23">
        <v>256</v>
      </c>
      <c r="W326" s="23">
        <f t="shared" si="45"/>
        <v>33.383453774850615</v>
      </c>
      <c r="X326" s="23">
        <f t="shared" si="44"/>
        <v>0.25500000000000017</v>
      </c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2.75">
      <c r="A327" s="1"/>
      <c r="B327" s="23"/>
      <c r="C327" s="23"/>
      <c r="D327" s="23"/>
      <c r="E327" s="26">
        <f t="shared" si="36"/>
        <v>18</v>
      </c>
      <c r="F327" s="26"/>
      <c r="G327" s="26">
        <v>0.055</v>
      </c>
      <c r="H327" s="26">
        <v>0.256</v>
      </c>
      <c r="I327" s="26"/>
      <c r="J327" s="26">
        <f t="shared" si="37"/>
        <v>87.42529576777669</v>
      </c>
      <c r="K327" s="26">
        <f t="shared" si="40"/>
        <v>0.25600000000000017</v>
      </c>
      <c r="L327" s="26">
        <f t="shared" si="38"/>
        <v>9</v>
      </c>
      <c r="M327" s="26">
        <f t="shared" si="39"/>
        <v>-9</v>
      </c>
      <c r="N327" s="26"/>
      <c r="O327" s="23">
        <f t="shared" si="42"/>
        <v>0.0040353625442127086</v>
      </c>
      <c r="P327" s="23"/>
      <c r="Q327" s="23">
        <f t="shared" si="43"/>
        <v>0.14674045615318942</v>
      </c>
      <c r="R327" s="23"/>
      <c r="S327" s="23">
        <f t="shared" si="41"/>
        <v>33.530194231003804</v>
      </c>
      <c r="T327" s="23"/>
      <c r="U327" s="23"/>
      <c r="V327" s="23">
        <v>257</v>
      </c>
      <c r="W327" s="23" t="e">
        <f t="shared" si="45"/>
        <v>#N/A</v>
      </c>
      <c r="X327" s="23" t="e">
        <f t="shared" si="44"/>
        <v>#N/A</v>
      </c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2.75">
      <c r="A328" s="1"/>
      <c r="B328" s="23"/>
      <c r="C328" s="23"/>
      <c r="D328" s="23"/>
      <c r="E328" s="26">
        <f>$C$4</f>
        <v>18</v>
      </c>
      <c r="F328" s="26"/>
      <c r="G328" s="26">
        <v>0.055</v>
      </c>
      <c r="H328" s="26">
        <v>0.256</v>
      </c>
      <c r="I328" s="26"/>
      <c r="J328" s="26">
        <f>1000*q*E*POWER(K328,2)/(2*m*POWER(vv*1000000,2))</f>
        <v>88.10963989510928</v>
      </c>
      <c r="K328" s="26">
        <f t="shared" si="40"/>
        <v>0.2570000000000002</v>
      </c>
      <c r="L328" s="26">
        <f>$C$4/2</f>
        <v>9</v>
      </c>
      <c r="M328" s="26">
        <f>-$C$4/2</f>
        <v>-9</v>
      </c>
      <c r="N328" s="26"/>
      <c r="O328" s="23">
        <f t="shared" si="42"/>
        <v>0.0040353625442127086</v>
      </c>
      <c r="P328" s="23"/>
      <c r="Q328" s="23">
        <f t="shared" si="43"/>
        <v>0.14674045615318942</v>
      </c>
      <c r="R328" s="23"/>
      <c r="S328" s="23">
        <f t="shared" si="41"/>
        <v>33.676934687156994</v>
      </c>
      <c r="T328" s="23"/>
      <c r="U328" s="23"/>
      <c r="V328" s="23">
        <v>258</v>
      </c>
      <c r="W328" s="23" t="e">
        <f t="shared" si="45"/>
        <v>#N/A</v>
      </c>
      <c r="X328" s="23" t="e">
        <f t="shared" si="44"/>
        <v>#N/A</v>
      </c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2.75">
      <c r="A329" s="1"/>
      <c r="B329" s="23"/>
      <c r="C329" s="23"/>
      <c r="D329" s="23"/>
      <c r="E329" s="26">
        <f>$C$4</f>
        <v>18</v>
      </c>
      <c r="F329" s="26"/>
      <c r="G329" s="26">
        <v>0.055</v>
      </c>
      <c r="H329" s="26">
        <v>0.256</v>
      </c>
      <c r="I329" s="26"/>
      <c r="J329" s="26">
        <f>1000*q*E*POWER(K329,2)/(2*m*POWER(vv*1000000,2))</f>
        <v>88.79665203073559</v>
      </c>
      <c r="K329" s="26">
        <f>K328+0.001</f>
        <v>0.2580000000000002</v>
      </c>
      <c r="L329" s="26">
        <f>$C$4/2</f>
        <v>9</v>
      </c>
      <c r="M329" s="26">
        <f>-$C$4/2</f>
        <v>-9</v>
      </c>
      <c r="N329" s="26"/>
      <c r="O329" s="23">
        <f t="shared" si="42"/>
        <v>0.0040353625442127086</v>
      </c>
      <c r="P329" s="23"/>
      <c r="Q329" s="23">
        <f t="shared" si="43"/>
        <v>0.14674045615318942</v>
      </c>
      <c r="R329" s="23"/>
      <c r="S329" s="23">
        <f>((K329-0.055)*1000*Q329+1000*O329)</f>
        <v>33.82367514331018</v>
      </c>
      <c r="T329" s="23"/>
      <c r="U329" s="23"/>
      <c r="V329" s="23">
        <v>259</v>
      </c>
      <c r="W329" s="23" t="e">
        <f t="shared" si="45"/>
        <v>#N/A</v>
      </c>
      <c r="X329" s="23" t="e">
        <f t="shared" si="44"/>
        <v>#N/A</v>
      </c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2.75">
      <c r="A330" s="1"/>
      <c r="B330" s="23"/>
      <c r="C330" s="23"/>
      <c r="D330" s="23"/>
      <c r="E330" s="26">
        <f>$C$4</f>
        <v>18</v>
      </c>
      <c r="F330" s="26"/>
      <c r="G330" s="26">
        <v>0.055</v>
      </c>
      <c r="H330" s="26">
        <v>0.256</v>
      </c>
      <c r="I330" s="26"/>
      <c r="J330" s="26">
        <f>1000*q*E*POWER(K330,2)/(2*m*POWER(vv*1000000,2))</f>
        <v>89.48633217465554</v>
      </c>
      <c r="K330" s="26">
        <f>K329+0.001</f>
        <v>0.2590000000000002</v>
      </c>
      <c r="L330" s="26">
        <f>$C$4/2</f>
        <v>9</v>
      </c>
      <c r="M330" s="26">
        <f>-$C$4/2</f>
        <v>-9</v>
      </c>
      <c r="N330" s="26"/>
      <c r="O330" s="23">
        <f t="shared" si="42"/>
        <v>0.0040353625442127086</v>
      </c>
      <c r="P330" s="23"/>
      <c r="Q330" s="23">
        <f t="shared" si="43"/>
        <v>0.14674045615318942</v>
      </c>
      <c r="R330" s="23"/>
      <c r="S330" s="23">
        <f>((K330-0.055)*1000*Q330+1000*O330)</f>
        <v>33.97041559946337</v>
      </c>
      <c r="T330" s="23"/>
      <c r="U330" s="23"/>
      <c r="V330" s="23">
        <v>260</v>
      </c>
      <c r="W330" s="23" t="e">
        <f t="shared" si="45"/>
        <v>#N/A</v>
      </c>
      <c r="X330" s="23" t="e">
        <f t="shared" si="44"/>
        <v>#N/A</v>
      </c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2.75">
      <c r="A331" s="1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2.75">
      <c r="A332" s="1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</sheetData>
  <mergeCells count="4">
    <mergeCell ref="J69:K69"/>
    <mergeCell ref="L69:M69"/>
    <mergeCell ref="AA18:AC19"/>
    <mergeCell ref="AD18:AF19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>Http://excelsciences.site.voila.fr</dc:description>
  <cp:lastModifiedBy>Mentrard</cp:lastModifiedBy>
  <dcterms:created xsi:type="dcterms:W3CDTF">2006-02-12T13:27:52Z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