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795" activeTab="1"/>
  </bookViews>
  <sheets>
    <sheet name="superposition de 2 ébranlements" sheetId="1" r:id="rId1"/>
    <sheet name="ondes stationnaires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<sst xmlns="http://schemas.openxmlformats.org/spreadsheetml/2006/main" count="36" uniqueCount="21">
  <si>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date t = </t>
  </si>
  <si>
    <t>x</t>
  </si>
  <si>
    <t>y1</t>
  </si>
  <si>
    <t>y2</t>
  </si>
  <si>
    <t>y</t>
  </si>
  <si>
    <t>T=0,5</t>
  </si>
  <si>
    <t>v =10</t>
  </si>
  <si>
    <t>période T</t>
  </si>
  <si>
    <t>résultat compteur</t>
  </si>
  <si>
    <t>front et fin onde i</t>
  </si>
  <si>
    <t>front et fin onde r</t>
  </si>
  <si>
    <t>obstacle</t>
  </si>
  <si>
    <t>Propagation et superposition de deux ébranlements</t>
  </si>
  <si>
    <t>Se placer affichage plein écran</t>
  </si>
  <si>
    <t>front onde r</t>
  </si>
  <si>
    <t>front onde i</t>
  </si>
  <si>
    <t>Simulation ondes stationnaires</t>
  </si>
  <si>
    <t>y3</t>
  </si>
  <si>
    <t>y4</t>
  </si>
  <si>
    <t>y5</t>
  </si>
  <si>
    <t>vitesse propagation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</si>
</sst>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23">
    <font>
      <sz val="11"/>
      <name val="Times New Roman"/>
      <family val="0"/>
    </font>
    <font>
      <b/>
      <sz val="11"/>
      <name val="Times New Roman"/>
      <family val="1"/>
    </font>
    <font>
      <sz val="17.25"/>
      <name val="Times New Roman"/>
      <family val="0"/>
    </font>
    <font>
      <b/>
      <sz val="9.5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.75"/>
      <name val="Times New Roman"/>
      <family val="1"/>
    </font>
    <font>
      <sz val="11"/>
      <color indexed="42"/>
      <name val="Times New Roman"/>
      <family val="1"/>
    </font>
    <font>
      <b/>
      <sz val="14"/>
      <color indexed="42"/>
      <name val="Times New Roman"/>
      <family val="1"/>
    </font>
    <font>
      <b/>
      <sz val="11"/>
      <color indexed="51"/>
      <name val="Times New Roman"/>
      <family val="1"/>
    </font>
    <font>
      <sz val="19"/>
      <name val="Times New Roman"/>
      <family val="0"/>
    </font>
    <font>
      <b/>
      <sz val="10.2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4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Border="1" applyAlignment="1">
      <alignment/>
    </xf>
    <xf numFmtId="2" fontId="22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/>
    </xf>
    <xf numFmtId="0" fontId="0" fillId="3" borderId="0" xfId="0" applyFill="1" applyAlignment="1">
      <alignment vertical="center"/>
    </xf>
    <xf numFmtId="2" fontId="0" fillId="3" borderId="0" xfId="0" applyNumberFormat="1" applyFill="1" applyAlignment="1">
      <alignment/>
    </xf>
    <xf numFmtId="2" fontId="22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/>
    </xf>
    <xf numFmtId="0" fontId="16" fillId="4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'superposition de 2 ébranlements'!$B$8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ébranlements'!$B$9:$B$109</c:f>
              <c:numCache>
                <c:ptCount val="10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5.1002665868514425</c:v>
                </c:pt>
                <c:pt idx="16">
                  <c:v>5.294499642147741</c:v>
                </c:pt>
                <c:pt idx="17">
                  <c:v>5.470228201833977</c:v>
                </c:pt>
                <c:pt idx="18">
                  <c:v>5.616410594220632</c:v>
                </c:pt>
                <c:pt idx="19">
                  <c:v>5.723861641972816</c:v>
                </c:pt>
                <c:pt idx="20">
                  <c:v>5.785829800582951</c:v>
                </c:pt>
                <c:pt idx="21">
                  <c:v>5.798421382742617</c:v>
                </c:pt>
                <c:pt idx="22">
                  <c:v>5.760845213036123</c:v>
                </c:pt>
                <c:pt idx="23">
                  <c:v>5.675462340401612</c:v>
                </c:pt>
                <c:pt idx="24">
                  <c:v>5.54763768474295</c:v>
                </c:pt>
                <c:pt idx="25">
                  <c:v>5.385402939281373</c:v>
                </c:pt>
                <c:pt idx="26">
                  <c:v>5.1989519097318855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'superposition de 2 ébranlements'!$C$8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ébranlements'!$C$9:$C$109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3.198951909731787</c:v>
                </c:pt>
                <c:pt idx="75">
                  <c:v>3.3854029392812848</c:v>
                </c:pt>
                <c:pt idx="76">
                  <c:v>3.547637684742878</c:v>
                </c:pt>
                <c:pt idx="77">
                  <c:v>3.6754623404015585</c:v>
                </c:pt>
                <c:pt idx="78">
                  <c:v>3.760845213036092</c:v>
                </c:pt>
                <c:pt idx="79">
                  <c:v>3.798421382742611</c:v>
                </c:pt>
                <c:pt idx="80">
                  <c:v>3.78582980058297</c:v>
                </c:pt>
                <c:pt idx="81">
                  <c:v>3.7238616419728583</c:v>
                </c:pt>
                <c:pt idx="82">
                  <c:v>3.6164105942206954</c:v>
                </c:pt>
                <c:pt idx="83">
                  <c:v>3.4702282018340593</c:v>
                </c:pt>
                <c:pt idx="84">
                  <c:v>3.294499642147836</c:v>
                </c:pt>
                <c:pt idx="85">
                  <c:v>3.100266586851543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'superposition de 2 ébranlements'!$D$8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ébranlements'!$D$9:$D$109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0.1002665868514434</c:v>
                </c:pt>
                <c:pt idx="16">
                  <c:v>0.29449964214774127</c:v>
                </c:pt>
                <c:pt idx="17">
                  <c:v>0.47022820183397585</c:v>
                </c:pt>
                <c:pt idx="18">
                  <c:v>0.6164105942206319</c:v>
                </c:pt>
                <c:pt idx="19">
                  <c:v>0.7238616419728157</c:v>
                </c:pt>
                <c:pt idx="20">
                  <c:v>0.7858298005829507</c:v>
                </c:pt>
                <c:pt idx="21">
                  <c:v>0.7984213827426174</c:v>
                </c:pt>
                <c:pt idx="22">
                  <c:v>0.7608452130361236</c:v>
                </c:pt>
                <c:pt idx="23">
                  <c:v>0.6754623404016122</c:v>
                </c:pt>
                <c:pt idx="24">
                  <c:v>0.5476376847429503</c:v>
                </c:pt>
                <c:pt idx="25">
                  <c:v>0.3854029392813736</c:v>
                </c:pt>
                <c:pt idx="26">
                  <c:v>0.19895190973188548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0.198951909731786</c:v>
                </c:pt>
                <c:pt idx="75">
                  <c:v>0.3854029392812848</c:v>
                </c:pt>
                <c:pt idx="76">
                  <c:v>0.5476376847428774</c:v>
                </c:pt>
                <c:pt idx="77">
                  <c:v>0.675462340401559</c:v>
                </c:pt>
                <c:pt idx="78">
                  <c:v>0.7608452130360916</c:v>
                </c:pt>
                <c:pt idx="79">
                  <c:v>0.7984213827426103</c:v>
                </c:pt>
                <c:pt idx="80">
                  <c:v>0.7858298005829703</c:v>
                </c:pt>
                <c:pt idx="81">
                  <c:v>0.7238616419728583</c:v>
                </c:pt>
                <c:pt idx="82">
                  <c:v>0.6164105942206959</c:v>
                </c:pt>
                <c:pt idx="83">
                  <c:v>0.47022820183405933</c:v>
                </c:pt>
                <c:pt idx="84">
                  <c:v>0.2944996421478354</c:v>
                </c:pt>
                <c:pt idx="85">
                  <c:v>0.10026658685154288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'superposition de 2 ébranlements'!$E$8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ébranlements'!$E$9:$E$109</c:f>
              <c:numCache>
                <c:ptCount val="101"/>
                <c:pt idx="50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'superposition de 2 ébranlements'!$F$8</c:f>
              <c:strCache>
                <c:ptCount val="1"/>
                <c:pt idx="0">
                  <c:v>y4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ébranlements'!$F$9:$F$109</c:f>
              <c:numCache>
                <c:ptCount val="101"/>
                <c:pt idx="50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'superposition de 2 ébranlements'!$G$8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ébranlements'!$G$9:$G$109</c:f>
              <c:numCache>
                <c:ptCount val="101"/>
                <c:pt idx="50">
                  <c:v>0</c:v>
                </c:pt>
              </c:numCache>
            </c:numRef>
          </c:yVal>
          <c:smooth val="1"/>
        </c:ser>
        <c:axId val="12491703"/>
        <c:axId val="45316464"/>
      </c:scatterChart>
      <c:valAx>
        <c:axId val="12491703"/>
        <c:scaling>
          <c:orientation val="minMax"/>
          <c:max val="0"/>
          <c:min val="-20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316464"/>
        <c:crosses val="autoZero"/>
        <c:crossBetween val="midCat"/>
        <c:dispUnits/>
      </c:valAx>
      <c:valAx>
        <c:axId val="45316464"/>
        <c:scaling>
          <c:orientation val="minMax"/>
          <c:max val="7"/>
          <c:min val="-2"/>
        </c:scaling>
        <c:axPos val="l"/>
        <c:majorGridlines/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491703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45"/>
          <c:w val="0.9715"/>
          <c:h val="0.94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stationnaires'!$B$9:$B$73</c:f>
              <c:numCache>
                <c:ptCount val="65"/>
                <c:pt idx="0">
                  <c:v>7.923879532511288</c:v>
                </c:pt>
                <c:pt idx="1">
                  <c:v>8</c:v>
                </c:pt>
                <c:pt idx="2">
                  <c:v>7.923879532511286</c:v>
                </c:pt>
                <c:pt idx="3">
                  <c:v>7.707106781186548</c:v>
                </c:pt>
                <c:pt idx="4">
                  <c:v>7.382683432365091</c:v>
                </c:pt>
                <c:pt idx="5">
                  <c:v>7.000000000000003</c:v>
                </c:pt>
                <c:pt idx="6">
                  <c:v>6.6173165676349015</c:v>
                </c:pt>
                <c:pt idx="7">
                  <c:v>6.292893218813447</c:v>
                </c:pt>
                <c:pt idx="8">
                  <c:v>6.07612046748871</c:v>
                </c:pt>
                <c:pt idx="9">
                  <c:v>6</c:v>
                </c:pt>
                <c:pt idx="10">
                  <c:v>6.076120467488715</c:v>
                </c:pt>
                <c:pt idx="11">
                  <c:v>6.292893218813455</c:v>
                </c:pt>
                <c:pt idx="12">
                  <c:v>6.617316567634912</c:v>
                </c:pt>
                <c:pt idx="13">
                  <c:v>7.000000000000001</c:v>
                </c:pt>
                <c:pt idx="14">
                  <c:v>7.382683432365089</c:v>
                </c:pt>
                <c:pt idx="15">
                  <c:v>7.707106781186546</c:v>
                </c:pt>
                <c:pt idx="16">
                  <c:v>7.9238795325112905</c:v>
                </c:pt>
                <c:pt idx="17">
                  <c:v>8</c:v>
                </c:pt>
                <c:pt idx="18">
                  <c:v>7.923879532511283</c:v>
                </c:pt>
                <c:pt idx="19">
                  <c:v>7.707106781186543</c:v>
                </c:pt>
                <c:pt idx="20">
                  <c:v>7.382683432365085</c:v>
                </c:pt>
                <c:pt idx="21">
                  <c:v>6.9999999999999964</c:v>
                </c:pt>
                <c:pt idx="22">
                  <c:v>6.617316567634908</c:v>
                </c:pt>
                <c:pt idx="23">
                  <c:v>6.292893218813452</c:v>
                </c:pt>
                <c:pt idx="24">
                  <c:v>6.076120467488713</c:v>
                </c:pt>
                <c:pt idx="25">
                  <c:v>6</c:v>
                </c:pt>
                <c:pt idx="26">
                  <c:v>6.076120467488712</c:v>
                </c:pt>
                <c:pt idx="27">
                  <c:v>6.292893218813459</c:v>
                </c:pt>
                <c:pt idx="28">
                  <c:v>6.617316567634918</c:v>
                </c:pt>
                <c:pt idx="29">
                  <c:v>7.000000000000007</c:v>
                </c:pt>
                <c:pt idx="30">
                  <c:v>7.382683432365095</c:v>
                </c:pt>
                <c:pt idx="31">
                  <c:v>7.707106781186551</c:v>
                </c:pt>
                <c:pt idx="32">
                  <c:v>7.923879532511288</c:v>
                </c:pt>
                <c:pt idx="33">
                  <c:v>8</c:v>
                </c:pt>
                <c:pt idx="34">
                  <c:v>7.923879532511286</c:v>
                </c:pt>
                <c:pt idx="35">
                  <c:v>7.707106781186548</c:v>
                </c:pt>
                <c:pt idx="36">
                  <c:v>7.382683432365091</c:v>
                </c:pt>
                <c:pt idx="37">
                  <c:v>6.999999999999989</c:v>
                </c:pt>
                <c:pt idx="38">
                  <c:v>6.6173165676349015</c:v>
                </c:pt>
                <c:pt idx="39">
                  <c:v>6.292893218813447</c:v>
                </c:pt>
                <c:pt idx="40">
                  <c:v>6.07612046748871</c:v>
                </c:pt>
                <c:pt idx="41">
                  <c:v>6</c:v>
                </c:pt>
                <c:pt idx="42">
                  <c:v>6.076120467488715</c:v>
                </c:pt>
                <c:pt idx="43">
                  <c:v>6.292893218813455</c:v>
                </c:pt>
                <c:pt idx="44">
                  <c:v>6.617316567634911</c:v>
                </c:pt>
                <c:pt idx="45">
                  <c:v>7</c:v>
                </c:pt>
                <c:pt idx="46">
                  <c:v>7.382683432365089</c:v>
                </c:pt>
                <c:pt idx="47">
                  <c:v>7.707106781186545</c:v>
                </c:pt>
                <c:pt idx="48">
                  <c:v>7.9238795325112905</c:v>
                </c:pt>
                <c:pt idx="49">
                  <c:v>8</c:v>
                </c:pt>
                <c:pt idx="50">
                  <c:v>7.923879532511284</c:v>
                </c:pt>
                <c:pt idx="51">
                  <c:v>7.7071067811865435</c:v>
                </c:pt>
                <c:pt idx="52">
                  <c:v>7.382683432365085</c:v>
                </c:pt>
                <c:pt idx="53">
                  <c:v>6.9999999999999964</c:v>
                </c:pt>
                <c:pt idx="54">
                  <c:v>6.617316567634909</c:v>
                </c:pt>
                <c:pt idx="55">
                  <c:v>6.292893218813452</c:v>
                </c:pt>
                <c:pt idx="56">
                  <c:v>6.076120467488714</c:v>
                </c:pt>
                <c:pt idx="57">
                  <c:v>6</c:v>
                </c:pt>
                <c:pt idx="58">
                  <c:v>6.076120467488712</c:v>
                </c:pt>
                <c:pt idx="59">
                  <c:v>6.292893218813459</c:v>
                </c:pt>
                <c:pt idx="60">
                  <c:v>6.6173165676349175</c:v>
                </c:pt>
                <c:pt idx="61">
                  <c:v>7.000000000000007</c:v>
                </c:pt>
                <c:pt idx="62">
                  <c:v>7.382683432365095</c:v>
                </c:pt>
                <c:pt idx="63">
                  <c:v>7.707106781186551</c:v>
                </c:pt>
                <c:pt idx="64">
                  <c:v>7.923879532511288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stationnaires'!$C$9:$C$73</c:f>
              <c:numCache>
                <c:ptCount val="65"/>
                <c:pt idx="0">
                  <c:v>4.923879532511294</c:v>
                </c:pt>
                <c:pt idx="1">
                  <c:v>4.7071067811865515</c:v>
                </c:pt>
                <c:pt idx="2">
                  <c:v>4.382683432365083</c:v>
                </c:pt>
                <c:pt idx="3">
                  <c:v>4.000000000000009</c:v>
                </c:pt>
                <c:pt idx="4">
                  <c:v>3.6173165676349064</c:v>
                </c:pt>
                <c:pt idx="5">
                  <c:v>3.2928932188134605</c:v>
                </c:pt>
                <c:pt idx="6">
                  <c:v>3.0761204674887126</c:v>
                </c:pt>
                <c:pt idx="7">
                  <c:v>3</c:v>
                </c:pt>
                <c:pt idx="8">
                  <c:v>3.0761204674887126</c:v>
                </c:pt>
                <c:pt idx="9">
                  <c:v>3.2928932188134405</c:v>
                </c:pt>
                <c:pt idx="10">
                  <c:v>3.6173165676349064</c:v>
                </c:pt>
                <c:pt idx="11">
                  <c:v>3.9999999999999805</c:v>
                </c:pt>
                <c:pt idx="12">
                  <c:v>4.382683432365083</c:v>
                </c:pt>
                <c:pt idx="13">
                  <c:v>4.7071067811865515</c:v>
                </c:pt>
                <c:pt idx="14">
                  <c:v>4.923879532511283</c:v>
                </c:pt>
                <c:pt idx="15">
                  <c:v>5</c:v>
                </c:pt>
                <c:pt idx="16">
                  <c:v>4.923879532511291</c:v>
                </c:pt>
                <c:pt idx="17">
                  <c:v>4.707106781186547</c:v>
                </c:pt>
                <c:pt idx="18">
                  <c:v>4.382683432365104</c:v>
                </c:pt>
                <c:pt idx="19">
                  <c:v>4.000000000000002</c:v>
                </c:pt>
                <c:pt idx="20">
                  <c:v>3.6173165676349264</c:v>
                </c:pt>
                <c:pt idx="21">
                  <c:v>3.2928932188134556</c:v>
                </c:pt>
                <c:pt idx="22">
                  <c:v>3.0761204674887104</c:v>
                </c:pt>
                <c:pt idx="23">
                  <c:v>3</c:v>
                </c:pt>
                <c:pt idx="24">
                  <c:v>3.0761204674887153</c:v>
                </c:pt>
                <c:pt idx="25">
                  <c:v>3.2928932188134454</c:v>
                </c:pt>
                <c:pt idx="26">
                  <c:v>3.617316567634913</c:v>
                </c:pt>
                <c:pt idx="27">
                  <c:v>3.999999999999987</c:v>
                </c:pt>
                <c:pt idx="28">
                  <c:v>4.38268343236509</c:v>
                </c:pt>
                <c:pt idx="29">
                  <c:v>4.707106781186536</c:v>
                </c:pt>
                <c:pt idx="30">
                  <c:v>4.923879532511286</c:v>
                </c:pt>
                <c:pt idx="31">
                  <c:v>5</c:v>
                </c:pt>
                <c:pt idx="32">
                  <c:v>4.923879532511289</c:v>
                </c:pt>
                <c:pt idx="33">
                  <c:v>4.707106781186543</c:v>
                </c:pt>
                <c:pt idx="34">
                  <c:v>4.382683432365097</c:v>
                </c:pt>
                <c:pt idx="35">
                  <c:v>3.999999999999995</c:v>
                </c:pt>
                <c:pt idx="36">
                  <c:v>3.61731656763492</c:v>
                </c:pt>
                <c:pt idx="37">
                  <c:v>3.2928932188134508</c:v>
                </c:pt>
                <c:pt idx="38">
                  <c:v>3.0761204674887184</c:v>
                </c:pt>
                <c:pt idx="39">
                  <c:v>3</c:v>
                </c:pt>
                <c:pt idx="40">
                  <c:v>3.0761204674887073</c:v>
                </c:pt>
                <c:pt idx="41">
                  <c:v>3.2928932188134503</c:v>
                </c:pt>
                <c:pt idx="42">
                  <c:v>3.617316567634893</c:v>
                </c:pt>
                <c:pt idx="43">
                  <c:v>3.9999999999999942</c:v>
                </c:pt>
                <c:pt idx="44">
                  <c:v>4.382683432365096</c:v>
                </c:pt>
                <c:pt idx="45">
                  <c:v>4.707106781186542</c:v>
                </c:pt>
                <c:pt idx="46">
                  <c:v>4.923879532511289</c:v>
                </c:pt>
                <c:pt idx="47">
                  <c:v>5</c:v>
                </c:pt>
                <c:pt idx="48">
                  <c:v>4.923879532511286</c:v>
                </c:pt>
                <c:pt idx="49">
                  <c:v>4.707106781186558</c:v>
                </c:pt>
                <c:pt idx="50">
                  <c:v>4.3826834323650905</c:v>
                </c:pt>
                <c:pt idx="51">
                  <c:v>4.000000000000017</c:v>
                </c:pt>
                <c:pt idx="52">
                  <c:v>3.617316567634914</c:v>
                </c:pt>
                <c:pt idx="53">
                  <c:v>3.2928932188134663</c:v>
                </c:pt>
                <c:pt idx="54">
                  <c:v>3.0761204674887157</c:v>
                </c:pt>
                <c:pt idx="55">
                  <c:v>3</c:v>
                </c:pt>
                <c:pt idx="56">
                  <c:v>3.0761204674887095</c:v>
                </c:pt>
                <c:pt idx="57">
                  <c:v>3.292893218813455</c:v>
                </c:pt>
                <c:pt idx="58">
                  <c:v>3.6173165676348993</c:v>
                </c:pt>
                <c:pt idx="59">
                  <c:v>4.000000000000001</c:v>
                </c:pt>
                <c:pt idx="60">
                  <c:v>4.382683432365076</c:v>
                </c:pt>
                <c:pt idx="61">
                  <c:v>4.707106781186546</c:v>
                </c:pt>
                <c:pt idx="62">
                  <c:v>4.92387953251128</c:v>
                </c:pt>
                <c:pt idx="63">
                  <c:v>5</c:v>
                </c:pt>
                <c:pt idx="64">
                  <c:v>4.923879532511294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stationnaires'!$D$9:$D$73</c:f>
              <c:numCache>
                <c:ptCount val="65"/>
                <c:pt idx="0">
                  <c:v>1.8477590650225828</c:v>
                </c:pt>
                <c:pt idx="1">
                  <c:v>1.7071067811865515</c:v>
                </c:pt>
                <c:pt idx="2">
                  <c:v>1.3065629648763704</c:v>
                </c:pt>
                <c:pt idx="3">
                  <c:v>0.7071067811865568</c:v>
                </c:pt>
                <c:pt idx="4">
                  <c:v>0</c:v>
                </c:pt>
                <c:pt idx="5">
                  <c:v>-0.7071067811865372</c:v>
                </c:pt>
                <c:pt idx="6">
                  <c:v>-1.3065629648763863</c:v>
                </c:pt>
                <c:pt idx="7">
                  <c:v>-1.7071067811865532</c:v>
                </c:pt>
                <c:pt idx="8">
                  <c:v>-1.8477590650225775</c:v>
                </c:pt>
                <c:pt idx="9">
                  <c:v>-1.7071067811865603</c:v>
                </c:pt>
                <c:pt idx="10">
                  <c:v>-1.3065629648763792</c:v>
                </c:pt>
                <c:pt idx="11">
                  <c:v>-0.7071067811865639</c:v>
                </c:pt>
                <c:pt idx="12">
                  <c:v>0</c:v>
                </c:pt>
                <c:pt idx="13">
                  <c:v>0.7071067811865532</c:v>
                </c:pt>
                <c:pt idx="14">
                  <c:v>1.3065629648763721</c:v>
                </c:pt>
                <c:pt idx="15">
                  <c:v>1.7071067811865461</c:v>
                </c:pt>
                <c:pt idx="16">
                  <c:v>1.8477590650225828</c:v>
                </c:pt>
                <c:pt idx="17">
                  <c:v>1.7071067811865461</c:v>
                </c:pt>
                <c:pt idx="18">
                  <c:v>1.3065629648763881</c:v>
                </c:pt>
                <c:pt idx="19">
                  <c:v>0.7071067811865444</c:v>
                </c:pt>
                <c:pt idx="20">
                  <c:v>0</c:v>
                </c:pt>
                <c:pt idx="21">
                  <c:v>-0.7071067811865479</c:v>
                </c:pt>
                <c:pt idx="22">
                  <c:v>-1.306562964876381</c:v>
                </c:pt>
                <c:pt idx="23">
                  <c:v>-1.707106781186548</c:v>
                </c:pt>
                <c:pt idx="24">
                  <c:v>-1.8477590650225721</c:v>
                </c:pt>
                <c:pt idx="25">
                  <c:v>-1.707106781186555</c:v>
                </c:pt>
                <c:pt idx="26">
                  <c:v>-1.306562964876374</c:v>
                </c:pt>
                <c:pt idx="27">
                  <c:v>-0.7071067811865532</c:v>
                </c:pt>
                <c:pt idx="28">
                  <c:v>0</c:v>
                </c:pt>
                <c:pt idx="29">
                  <c:v>0.7071067811865426</c:v>
                </c:pt>
                <c:pt idx="30">
                  <c:v>1.306562964876381</c:v>
                </c:pt>
                <c:pt idx="31">
                  <c:v>1.7071067811865497</c:v>
                </c:pt>
                <c:pt idx="32">
                  <c:v>1.8477590650225757</c:v>
                </c:pt>
                <c:pt idx="33">
                  <c:v>1.7071067811865426</c:v>
                </c:pt>
                <c:pt idx="34">
                  <c:v>1.3065629648763828</c:v>
                </c:pt>
                <c:pt idx="35">
                  <c:v>0.7071067811865426</c:v>
                </c:pt>
                <c:pt idx="36">
                  <c:v>0</c:v>
                </c:pt>
                <c:pt idx="37">
                  <c:v>-0.7071067811865603</c:v>
                </c:pt>
                <c:pt idx="38">
                  <c:v>-1.306562964876381</c:v>
                </c:pt>
                <c:pt idx="39">
                  <c:v>-1.7071067811865532</c:v>
                </c:pt>
                <c:pt idx="40">
                  <c:v>-1.8477590650225828</c:v>
                </c:pt>
                <c:pt idx="41">
                  <c:v>-1.7071067811865497</c:v>
                </c:pt>
                <c:pt idx="42">
                  <c:v>-1.3065629648763917</c:v>
                </c:pt>
                <c:pt idx="43">
                  <c:v>-0.7071067811865515</c:v>
                </c:pt>
                <c:pt idx="44">
                  <c:v>0</c:v>
                </c:pt>
                <c:pt idx="45">
                  <c:v>0.7071067811865426</c:v>
                </c:pt>
                <c:pt idx="46">
                  <c:v>1.3065629648763775</c:v>
                </c:pt>
                <c:pt idx="47">
                  <c:v>1.7071067811865461</c:v>
                </c:pt>
                <c:pt idx="48">
                  <c:v>1.8477590650225757</c:v>
                </c:pt>
                <c:pt idx="49">
                  <c:v>1.7071067811865568</c:v>
                </c:pt>
                <c:pt idx="50">
                  <c:v>1.306562964876374</c:v>
                </c:pt>
                <c:pt idx="51">
                  <c:v>0.7071067811865603</c:v>
                </c:pt>
                <c:pt idx="52">
                  <c:v>0</c:v>
                </c:pt>
                <c:pt idx="53">
                  <c:v>-0.7071067811865372</c:v>
                </c:pt>
                <c:pt idx="54">
                  <c:v>-1.3065629648763757</c:v>
                </c:pt>
                <c:pt idx="55">
                  <c:v>-1.707106781186548</c:v>
                </c:pt>
                <c:pt idx="56">
                  <c:v>-1.8477590650225757</c:v>
                </c:pt>
                <c:pt idx="57">
                  <c:v>-1.7071067811865444</c:v>
                </c:pt>
                <c:pt idx="58">
                  <c:v>-1.3065629648763881</c:v>
                </c:pt>
                <c:pt idx="59">
                  <c:v>-0.707106781186539</c:v>
                </c:pt>
                <c:pt idx="60">
                  <c:v>0</c:v>
                </c:pt>
                <c:pt idx="61">
                  <c:v>0.7071067811865532</c:v>
                </c:pt>
                <c:pt idx="62">
                  <c:v>1.306562964876374</c:v>
                </c:pt>
                <c:pt idx="63">
                  <c:v>1.7071067811865497</c:v>
                </c:pt>
                <c:pt idx="64">
                  <c:v>1.8477590650225828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stationnaires'!$E$9:$E$73</c:f>
              <c:numCache>
                <c:ptCount val="65"/>
                <c:pt idx="32">
                  <c:v>7.923879532511288</c:v>
                </c:pt>
                <c:pt idx="40">
                  <c:v>6.07612046748871</c:v>
                </c:pt>
                <c:pt idx="44">
                  <c:v>6.617316567634911</c:v>
                </c:pt>
                <c:pt idx="48">
                  <c:v>7.9238795325112905</c:v>
                </c:pt>
                <c:pt idx="52">
                  <c:v>7.382683432365085</c:v>
                </c:pt>
                <c:pt idx="56">
                  <c:v>6.076120467488714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stationnaires'!$F$9:$F$73</c:f>
              <c:numCache>
                <c:ptCount val="65"/>
                <c:pt idx="32">
                  <c:v>4.923879532511289</c:v>
                </c:pt>
                <c:pt idx="40">
                  <c:v>3.0761204674887073</c:v>
                </c:pt>
                <c:pt idx="44">
                  <c:v>4.382683432365096</c:v>
                </c:pt>
                <c:pt idx="48">
                  <c:v>4.923879532511286</c:v>
                </c:pt>
                <c:pt idx="52">
                  <c:v>3.617316567634914</c:v>
                </c:pt>
                <c:pt idx="56">
                  <c:v>3.0761204674887095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stationnaires'!$G$9:$G$73</c:f>
              <c:numCache>
                <c:ptCount val="65"/>
                <c:pt idx="32">
                  <c:v>1.8477590650225757</c:v>
                </c:pt>
                <c:pt idx="40">
                  <c:v>-1.8477590650225828</c:v>
                </c:pt>
                <c:pt idx="44">
                  <c:v>0</c:v>
                </c:pt>
                <c:pt idx="48">
                  <c:v>1.8477590650225757</c:v>
                </c:pt>
                <c:pt idx="52">
                  <c:v>0</c:v>
                </c:pt>
                <c:pt idx="56">
                  <c:v>-1.8477590650225757</c:v>
                </c:pt>
              </c:numCache>
            </c:numRef>
          </c:yVal>
          <c:smooth val="1"/>
        </c:ser>
        <c:axId val="5194993"/>
        <c:axId val="46754938"/>
      </c:scatterChart>
      <c:valAx>
        <c:axId val="5194993"/>
        <c:scaling>
          <c:orientation val="minMax"/>
          <c:max val="0.5"/>
          <c:min val="-2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754938"/>
        <c:crosses val="autoZero"/>
        <c:crossBetween val="midCat"/>
        <c:dispUnits/>
      </c:valAx>
      <c:valAx>
        <c:axId val="46754938"/>
        <c:scaling>
          <c:orientation val="minMax"/>
          <c:max val="9"/>
          <c:min val="-3"/>
        </c:scaling>
        <c:axPos val="l"/>
        <c:majorGridlines/>
        <c:delete val="1"/>
        <c:majorTickMark val="none"/>
        <c:minorTickMark val="none"/>
        <c:tickLblPos val="nextTo"/>
        <c:crossAx val="5194993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9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0.251</cdr:y>
    </cdr:from>
    <cdr:to>
      <cdr:x>0.6975</cdr:x>
      <cdr:y>0.364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790575"/>
          <a:ext cx="1181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2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0.3095</cdr:x>
      <cdr:y>0.535</cdr:y>
    </cdr:from>
    <cdr:to>
      <cdr:x>0.8475</cdr:x>
      <cdr:y>0.684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695450"/>
          <a:ext cx="3667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0.39025</cdr:x>
      <cdr:y>0.079</cdr:y>
    </cdr:from>
    <cdr:to>
      <cdr:x>0.4785</cdr:x>
      <cdr:y>0.079</cdr:y>
    </cdr:to>
    <cdr:sp>
      <cdr:nvSpPr>
        <cdr:cNvPr id="3" name="Line 3"/>
        <cdr:cNvSpPr>
          <a:spLocks/>
        </cdr:cNvSpPr>
      </cdr:nvSpPr>
      <cdr:spPr>
        <a:xfrm>
          <a:off x="2657475" y="247650"/>
          <a:ext cx="6000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</cdr:y>
    </cdr:from>
    <cdr:to>
      <cdr:x>0.96875</cdr:x>
      <cdr:y>1</cdr:y>
    </cdr:to>
    <cdr:sp>
      <cdr:nvSpPr>
        <cdr:cNvPr id="4" name="Line 6"/>
        <cdr:cNvSpPr>
          <a:spLocks/>
        </cdr:cNvSpPr>
      </cdr:nvSpPr>
      <cdr:spPr>
        <a:xfrm>
          <a:off x="6591300" y="0"/>
          <a:ext cx="0" cy="3181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11</xdr:col>
      <xdr:colOff>238125</xdr:colOff>
      <xdr:row>22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228600" y="1285875"/>
          <a:ext cx="6810375" cy="3181350"/>
          <a:chOff x="34" y="133"/>
          <a:chExt cx="715" cy="334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34" y="133"/>
          <a:ext cx="715" cy="3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22"/>
          <xdr:cNvGrpSpPr>
            <a:grpSpLocks/>
          </xdr:cNvGrpSpPr>
        </xdr:nvGrpSpPr>
        <xdr:grpSpPr>
          <a:xfrm>
            <a:off x="224" y="149"/>
            <a:ext cx="164" cy="89"/>
            <a:chOff x="224" y="149"/>
            <a:chExt cx="164" cy="89"/>
          </a:xfrm>
          <a:solidFill>
            <a:srgbClr val="FFFFFF"/>
          </a:solidFill>
        </xdr:grpSpPr>
        <xdr:sp>
          <xdr:nvSpPr>
            <xdr:cNvPr id="4" name="TextBox 8"/>
            <xdr:cNvSpPr txBox="1">
              <a:spLocks noChangeArrowheads="1"/>
            </xdr:cNvSpPr>
          </xdr:nvSpPr>
          <xdr:spPr>
            <a:xfrm>
              <a:off x="224" y="149"/>
              <a:ext cx="101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1</a:t>
              </a:r>
            </a:p>
          </xdr:txBody>
        </xdr:sp>
        <xdr:sp>
          <xdr:nvSpPr>
            <xdr:cNvPr id="5" name="Line 11"/>
            <xdr:cNvSpPr>
              <a:spLocks/>
            </xdr:cNvSpPr>
          </xdr:nvSpPr>
          <xdr:spPr>
            <a:xfrm flipH="1">
              <a:off x="331" y="238"/>
              <a:ext cx="57" cy="0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0.2545</cdr:y>
    </cdr:from>
    <cdr:to>
      <cdr:x>0.8155</cdr:x>
      <cdr:y>0.35575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876300"/>
          <a:ext cx="2943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réfléchie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0.15575</cdr:x>
      <cdr:y>0.50325</cdr:y>
    </cdr:from>
    <cdr:to>
      <cdr:x>0.947</cdr:x>
      <cdr:y>0.59125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743075"/>
          <a:ext cx="5438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: ondes stationnaires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0.36425</cdr:x>
      <cdr:y>0.065</cdr:y>
    </cdr:from>
    <cdr:to>
      <cdr:x>0.45275</cdr:x>
      <cdr:y>0.067</cdr:y>
    </cdr:to>
    <cdr:sp>
      <cdr:nvSpPr>
        <cdr:cNvPr id="3" name="Line 3"/>
        <cdr:cNvSpPr>
          <a:spLocks/>
        </cdr:cNvSpPr>
      </cdr:nvSpPr>
      <cdr:spPr>
        <a:xfrm>
          <a:off x="2495550" y="219075"/>
          <a:ext cx="6096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0.02075</cdr:y>
    </cdr:from>
    <cdr:to>
      <cdr:x>0.93575</cdr:x>
      <cdr:y>0.11725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66675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extrémité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47625</xdr:rowOff>
    </xdr:from>
    <xdr:to>
      <xdr:col>10</xdr:col>
      <xdr:colOff>333375</xdr:colOff>
      <xdr:row>24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123825" y="1333500"/>
          <a:ext cx="6877050" cy="3467100"/>
          <a:chOff x="19" y="144"/>
          <a:chExt cx="722" cy="364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9" y="144"/>
            <a:ext cx="722" cy="364"/>
            <a:chOff x="19" y="144"/>
            <a:chExt cx="722" cy="364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19" y="144"/>
            <a:ext cx="722" cy="3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139" y="153"/>
              <a:ext cx="16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incidente </a:t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700" y="155"/>
              <a:ext cx="4" cy="337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660" y="166"/>
              <a:ext cx="4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7" name="Line 4"/>
          <xdr:cNvSpPr>
            <a:spLocks/>
          </xdr:cNvSpPr>
        </xdr:nvSpPr>
        <xdr:spPr>
          <a:xfrm flipH="1">
            <a:off x="257" y="253"/>
            <a:ext cx="40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">
      <selection activeCell="H29" sqref="H29"/>
    </sheetView>
  </sheetViews>
  <sheetFormatPr defaultColWidth="11.421875" defaultRowHeight="15"/>
  <cols>
    <col min="1" max="4" width="7.57421875" style="1" customWidth="1"/>
    <col min="6" max="6" width="10.140625" style="0" customWidth="1"/>
    <col min="7" max="8" width="6.28125" style="0" customWidth="1"/>
    <col min="9" max="9" width="5.7109375" style="0" customWidth="1"/>
    <col min="10" max="10" width="20.421875" style="0" customWidth="1"/>
    <col min="13" max="15" width="11.421875" style="5" customWidth="1"/>
  </cols>
  <sheetData>
    <row r="1" spans="1:15" s="24" customFormat="1" ht="18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9"/>
      <c r="N1" s="29"/>
      <c r="O1" s="29"/>
    </row>
    <row r="2" spans="1:15" s="23" customFormat="1" ht="18.75">
      <c r="A2" s="40" t="s">
        <v>13</v>
      </c>
      <c r="B2" s="41"/>
      <c r="C2" s="41"/>
      <c r="D2" s="4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8">
        <v>27</v>
      </c>
      <c r="H3" s="10"/>
      <c r="I3" s="6"/>
      <c r="J3" s="3" t="s">
        <v>7</v>
      </c>
      <c r="K3" s="3" t="s">
        <v>5</v>
      </c>
      <c r="L3" s="5"/>
    </row>
    <row r="4" spans="1:12" ht="18.75">
      <c r="A4" s="37"/>
      <c r="B4" s="37"/>
      <c r="C4" s="39"/>
      <c r="D4" s="7">
        <f>D3-2</f>
        <v>1</v>
      </c>
      <c r="E4" s="5"/>
      <c r="F4" s="13" t="s">
        <v>0</v>
      </c>
      <c r="G4" s="42">
        <f>G3/50</f>
        <v>0.54</v>
      </c>
      <c r="H4" s="42"/>
      <c r="I4" s="6"/>
      <c r="J4" s="9" t="s">
        <v>20</v>
      </c>
      <c r="K4" s="3" t="s">
        <v>6</v>
      </c>
      <c r="L4" s="5"/>
    </row>
    <row r="5" spans="1:12" ht="15">
      <c r="A5" s="10"/>
      <c r="B5" s="10"/>
      <c r="C5" s="10"/>
      <c r="D5" s="4"/>
      <c r="E5" s="5"/>
      <c r="F5" s="17"/>
      <c r="G5" s="18"/>
      <c r="H5" s="17"/>
      <c r="I5" s="6"/>
      <c r="J5" s="16"/>
      <c r="K5" s="6"/>
      <c r="L5" s="5"/>
    </row>
    <row r="6" spans="1:13" ht="15">
      <c r="A6" s="35" t="s">
        <v>9</v>
      </c>
      <c r="B6" s="35"/>
      <c r="C6" s="8">
        <f>-20+10*$G$4</f>
        <v>-14.6</v>
      </c>
      <c r="D6" s="8">
        <f>-22.5+10*$G$4</f>
        <v>-17.1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35" t="s">
        <v>10</v>
      </c>
      <c r="B7" s="35"/>
      <c r="C7" s="8">
        <f>-10*$G$4</f>
        <v>-5.4</v>
      </c>
      <c r="D7" s="8">
        <f>2.5-10*$G$4</f>
        <v>-2.9000000000000004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6" t="s">
        <v>1</v>
      </c>
      <c r="B8" s="26" t="s">
        <v>2</v>
      </c>
      <c r="C8" s="26" t="s">
        <v>3</v>
      </c>
      <c r="D8" s="26" t="s">
        <v>4</v>
      </c>
      <c r="E8" s="8" t="s">
        <v>17</v>
      </c>
      <c r="F8" s="8" t="s">
        <v>18</v>
      </c>
      <c r="G8" s="8" t="s">
        <v>19</v>
      </c>
      <c r="H8" s="25"/>
      <c r="I8" s="25"/>
      <c r="J8" s="25"/>
      <c r="K8" s="25"/>
      <c r="L8" s="25"/>
      <c r="M8" s="25"/>
    </row>
    <row r="9" spans="1:13" ht="15">
      <c r="A9" s="27">
        <v>-20</v>
      </c>
      <c r="B9" s="27">
        <f aca="true" t="shared" si="0" ref="B9:B40">IF($C$6&gt;A9,IF($D$6&lt;A9,5+0.8*SIN(2*PI()/0.5*($G$4-(A9+20)/10)),5),5)</f>
        <v>5</v>
      </c>
      <c r="C9" s="27">
        <f aca="true" t="shared" si="1" ref="C9:C40">IF($C$7&lt;(A9),IF($D$7&gt;A9,3+0.8*SIGN($D$4)*SIN(2*PI()/0.5*($G$4+(A9)/10)),3),3)</f>
        <v>3</v>
      </c>
      <c r="D9" s="27">
        <f>B9+C9-8</f>
        <v>0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7">
        <v>-19.8</v>
      </c>
      <c r="B10" s="27">
        <f t="shared" si="0"/>
        <v>5</v>
      </c>
      <c r="C10" s="27">
        <f t="shared" si="1"/>
        <v>3</v>
      </c>
      <c r="D10" s="27">
        <f aca="true" t="shared" si="2" ref="D10:D73">B10+C10-8</f>
        <v>0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7">
        <v>-19.6</v>
      </c>
      <c r="B11" s="27">
        <f t="shared" si="0"/>
        <v>5</v>
      </c>
      <c r="C11" s="27">
        <f t="shared" si="1"/>
        <v>3</v>
      </c>
      <c r="D11" s="27">
        <f t="shared" si="2"/>
        <v>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7">
        <v>-19.4</v>
      </c>
      <c r="B12" s="27">
        <f t="shared" si="0"/>
        <v>5</v>
      </c>
      <c r="C12" s="27">
        <f t="shared" si="1"/>
        <v>3</v>
      </c>
      <c r="D12" s="27">
        <f t="shared" si="2"/>
        <v>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7">
        <v>-19.2</v>
      </c>
      <c r="B13" s="27">
        <f t="shared" si="0"/>
        <v>5</v>
      </c>
      <c r="C13" s="27">
        <f t="shared" si="1"/>
        <v>3</v>
      </c>
      <c r="D13" s="27">
        <f t="shared" si="2"/>
        <v>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7">
        <v>-19</v>
      </c>
      <c r="B14" s="27">
        <f t="shared" si="0"/>
        <v>5</v>
      </c>
      <c r="C14" s="27">
        <f t="shared" si="1"/>
        <v>3</v>
      </c>
      <c r="D14" s="27">
        <f t="shared" si="2"/>
        <v>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7">
        <v>-18.8</v>
      </c>
      <c r="B15" s="27">
        <f t="shared" si="0"/>
        <v>5</v>
      </c>
      <c r="C15" s="27">
        <f t="shared" si="1"/>
        <v>3</v>
      </c>
      <c r="D15" s="27">
        <f t="shared" si="2"/>
        <v>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7">
        <v>-18.6</v>
      </c>
      <c r="B16" s="27">
        <f t="shared" si="0"/>
        <v>5</v>
      </c>
      <c r="C16" s="27">
        <f t="shared" si="1"/>
        <v>3</v>
      </c>
      <c r="D16" s="27">
        <f t="shared" si="2"/>
        <v>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7">
        <v>-18.4</v>
      </c>
      <c r="B17" s="27">
        <f t="shared" si="0"/>
        <v>5</v>
      </c>
      <c r="C17" s="27">
        <f t="shared" si="1"/>
        <v>3</v>
      </c>
      <c r="D17" s="27">
        <f t="shared" si="2"/>
        <v>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7">
        <v>-18.2</v>
      </c>
      <c r="B18" s="27">
        <f t="shared" si="0"/>
        <v>5</v>
      </c>
      <c r="C18" s="27">
        <f t="shared" si="1"/>
        <v>3</v>
      </c>
      <c r="D18" s="27">
        <f t="shared" si="2"/>
        <v>0</v>
      </c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7">
        <v>-18</v>
      </c>
      <c r="B19" s="27">
        <f t="shared" si="0"/>
        <v>5</v>
      </c>
      <c r="C19" s="27">
        <f t="shared" si="1"/>
        <v>3</v>
      </c>
      <c r="D19" s="27">
        <f t="shared" si="2"/>
        <v>0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7">
        <v>-17.8</v>
      </c>
      <c r="B20" s="27">
        <f t="shared" si="0"/>
        <v>5</v>
      </c>
      <c r="C20" s="27">
        <f t="shared" si="1"/>
        <v>3</v>
      </c>
      <c r="D20" s="27">
        <f t="shared" si="2"/>
        <v>0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7">
        <v>-17.6</v>
      </c>
      <c r="B21" s="27">
        <f t="shared" si="0"/>
        <v>5</v>
      </c>
      <c r="C21" s="27">
        <f t="shared" si="1"/>
        <v>3</v>
      </c>
      <c r="D21" s="27">
        <f t="shared" si="2"/>
        <v>0</v>
      </c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7">
        <v>-17.4</v>
      </c>
      <c r="B22" s="27">
        <f t="shared" si="0"/>
        <v>5</v>
      </c>
      <c r="C22" s="27">
        <f t="shared" si="1"/>
        <v>3</v>
      </c>
      <c r="D22" s="27">
        <f t="shared" si="2"/>
        <v>0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7">
        <v>-17.2</v>
      </c>
      <c r="B23" s="27">
        <f t="shared" si="0"/>
        <v>5</v>
      </c>
      <c r="C23" s="27">
        <f t="shared" si="1"/>
        <v>3</v>
      </c>
      <c r="D23" s="27">
        <f t="shared" si="2"/>
        <v>0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7">
        <v>-17</v>
      </c>
      <c r="B24" s="27">
        <f t="shared" si="0"/>
        <v>5.1002665868514425</v>
      </c>
      <c r="C24" s="27">
        <f t="shared" si="1"/>
        <v>3</v>
      </c>
      <c r="D24" s="27">
        <f t="shared" si="2"/>
        <v>0.1002665868514434</v>
      </c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7">
        <v>-16.8</v>
      </c>
      <c r="B25" s="27">
        <f t="shared" si="0"/>
        <v>5.294499642147741</v>
      </c>
      <c r="C25" s="27">
        <f t="shared" si="1"/>
        <v>3</v>
      </c>
      <c r="D25" s="27">
        <f t="shared" si="2"/>
        <v>0.29449964214774127</v>
      </c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7">
        <v>-16.6</v>
      </c>
      <c r="B26" s="27">
        <f t="shared" si="0"/>
        <v>5.470228201833977</v>
      </c>
      <c r="C26" s="27">
        <f t="shared" si="1"/>
        <v>3</v>
      </c>
      <c r="D26" s="27">
        <f t="shared" si="2"/>
        <v>0.47022820183397585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7">
        <v>-16.4</v>
      </c>
      <c r="B27" s="27">
        <f t="shared" si="0"/>
        <v>5.616410594220632</v>
      </c>
      <c r="C27" s="27">
        <f t="shared" si="1"/>
        <v>3</v>
      </c>
      <c r="D27" s="27">
        <f t="shared" si="2"/>
        <v>0.6164105942206319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7">
        <v>-16.2</v>
      </c>
      <c r="B28" s="27">
        <f t="shared" si="0"/>
        <v>5.723861641972816</v>
      </c>
      <c r="C28" s="27">
        <f t="shared" si="1"/>
        <v>3</v>
      </c>
      <c r="D28" s="27">
        <f t="shared" si="2"/>
        <v>0.7238616419728157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7">
        <v>-16</v>
      </c>
      <c r="B29" s="27">
        <f t="shared" si="0"/>
        <v>5.785829800582951</v>
      </c>
      <c r="C29" s="27">
        <f t="shared" si="1"/>
        <v>3</v>
      </c>
      <c r="D29" s="27">
        <f t="shared" si="2"/>
        <v>0.7858298005829507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7">
        <v>-15.8</v>
      </c>
      <c r="B30" s="27">
        <f t="shared" si="0"/>
        <v>5.798421382742617</v>
      </c>
      <c r="C30" s="27">
        <f t="shared" si="1"/>
        <v>3</v>
      </c>
      <c r="D30" s="27">
        <f t="shared" si="2"/>
        <v>0.7984213827426174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7">
        <v>-15.6</v>
      </c>
      <c r="B31" s="27">
        <f t="shared" si="0"/>
        <v>5.760845213036123</v>
      </c>
      <c r="C31" s="27">
        <f t="shared" si="1"/>
        <v>3</v>
      </c>
      <c r="D31" s="27">
        <f t="shared" si="2"/>
        <v>0.7608452130361236</v>
      </c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7">
        <v>-15.4</v>
      </c>
      <c r="B32" s="27">
        <f t="shared" si="0"/>
        <v>5.675462340401612</v>
      </c>
      <c r="C32" s="27">
        <f t="shared" si="1"/>
        <v>3</v>
      </c>
      <c r="D32" s="27">
        <f t="shared" si="2"/>
        <v>0.6754623404016122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7">
        <v>-15.2</v>
      </c>
      <c r="B33" s="27">
        <f t="shared" si="0"/>
        <v>5.54763768474295</v>
      </c>
      <c r="C33" s="27">
        <f t="shared" si="1"/>
        <v>3</v>
      </c>
      <c r="D33" s="27">
        <f t="shared" si="2"/>
        <v>0.5476376847429503</v>
      </c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7">
        <v>-15</v>
      </c>
      <c r="B34" s="27">
        <f t="shared" si="0"/>
        <v>5.385402939281373</v>
      </c>
      <c r="C34" s="27">
        <f t="shared" si="1"/>
        <v>3</v>
      </c>
      <c r="D34" s="27">
        <f t="shared" si="2"/>
        <v>0.3854029392813736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7">
        <v>-14.8</v>
      </c>
      <c r="B35" s="27">
        <f t="shared" si="0"/>
        <v>5.1989519097318855</v>
      </c>
      <c r="C35" s="27">
        <f t="shared" si="1"/>
        <v>3</v>
      </c>
      <c r="D35" s="27">
        <f t="shared" si="2"/>
        <v>0.19895190973188548</v>
      </c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7">
        <v>-14.6</v>
      </c>
      <c r="B36" s="27">
        <f t="shared" si="0"/>
        <v>5</v>
      </c>
      <c r="C36" s="27">
        <f t="shared" si="1"/>
        <v>3</v>
      </c>
      <c r="D36" s="27">
        <f t="shared" si="2"/>
        <v>0</v>
      </c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7">
        <v>-14.4</v>
      </c>
      <c r="B37" s="27">
        <f t="shared" si="0"/>
        <v>5</v>
      </c>
      <c r="C37" s="27">
        <f t="shared" si="1"/>
        <v>3</v>
      </c>
      <c r="D37" s="27">
        <f t="shared" si="2"/>
        <v>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7">
        <v>-14.2</v>
      </c>
      <c r="B38" s="27">
        <f t="shared" si="0"/>
        <v>5</v>
      </c>
      <c r="C38" s="27">
        <f t="shared" si="1"/>
        <v>3</v>
      </c>
      <c r="D38" s="27">
        <f t="shared" si="2"/>
        <v>0</v>
      </c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7">
        <v>-14</v>
      </c>
      <c r="B39" s="27">
        <f t="shared" si="0"/>
        <v>5</v>
      </c>
      <c r="C39" s="27">
        <f t="shared" si="1"/>
        <v>3</v>
      </c>
      <c r="D39" s="27">
        <f t="shared" si="2"/>
        <v>0</v>
      </c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7">
        <v>-13.8</v>
      </c>
      <c r="B40" s="27">
        <f t="shared" si="0"/>
        <v>5</v>
      </c>
      <c r="C40" s="27">
        <f t="shared" si="1"/>
        <v>3</v>
      </c>
      <c r="D40" s="27">
        <f t="shared" si="2"/>
        <v>0</v>
      </c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7">
        <v>-13.6</v>
      </c>
      <c r="B41" s="27">
        <f aca="true" t="shared" si="3" ref="B41:B72">IF($C$6&gt;A41,IF($D$6&lt;A41,5+0.8*SIN(2*PI()/0.5*($G$4-(A41+20)/10)),5),5)</f>
        <v>5</v>
      </c>
      <c r="C41" s="27">
        <f aca="true" t="shared" si="4" ref="C41:C72">IF($C$7&lt;(A41),IF($D$7&gt;A41,3+0.8*SIGN($D$4)*SIN(2*PI()/0.5*($G$4+(A41)/10)),3),3)</f>
        <v>3</v>
      </c>
      <c r="D41" s="27">
        <f t="shared" si="2"/>
        <v>0</v>
      </c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7">
        <v>-13.4</v>
      </c>
      <c r="B42" s="27">
        <f t="shared" si="3"/>
        <v>5</v>
      </c>
      <c r="C42" s="27">
        <f t="shared" si="4"/>
        <v>3</v>
      </c>
      <c r="D42" s="27">
        <f t="shared" si="2"/>
        <v>0</v>
      </c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7">
        <v>-13.2</v>
      </c>
      <c r="B43" s="27">
        <f t="shared" si="3"/>
        <v>5</v>
      </c>
      <c r="C43" s="27">
        <f t="shared" si="4"/>
        <v>3</v>
      </c>
      <c r="D43" s="27">
        <f t="shared" si="2"/>
        <v>0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7">
        <v>-13</v>
      </c>
      <c r="B44" s="27">
        <f t="shared" si="3"/>
        <v>5</v>
      </c>
      <c r="C44" s="27">
        <f t="shared" si="4"/>
        <v>3</v>
      </c>
      <c r="D44" s="27">
        <f t="shared" si="2"/>
        <v>0</v>
      </c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7">
        <v>-12.8</v>
      </c>
      <c r="B45" s="27">
        <f t="shared" si="3"/>
        <v>5</v>
      </c>
      <c r="C45" s="27">
        <f t="shared" si="4"/>
        <v>3</v>
      </c>
      <c r="D45" s="27">
        <f t="shared" si="2"/>
        <v>0</v>
      </c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7">
        <v>-12.6</v>
      </c>
      <c r="B46" s="27">
        <f t="shared" si="3"/>
        <v>5</v>
      </c>
      <c r="C46" s="27">
        <f t="shared" si="4"/>
        <v>3</v>
      </c>
      <c r="D46" s="27">
        <f t="shared" si="2"/>
        <v>0</v>
      </c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7">
        <v>-12.4</v>
      </c>
      <c r="B47" s="27">
        <f t="shared" si="3"/>
        <v>5</v>
      </c>
      <c r="C47" s="27">
        <f t="shared" si="4"/>
        <v>3</v>
      </c>
      <c r="D47" s="27">
        <f t="shared" si="2"/>
        <v>0</v>
      </c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7">
        <v>-12.2</v>
      </c>
      <c r="B48" s="27">
        <f t="shared" si="3"/>
        <v>5</v>
      </c>
      <c r="C48" s="27">
        <f t="shared" si="4"/>
        <v>3</v>
      </c>
      <c r="D48" s="27">
        <f t="shared" si="2"/>
        <v>0</v>
      </c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7">
        <v>-12</v>
      </c>
      <c r="B49" s="27">
        <f t="shared" si="3"/>
        <v>5</v>
      </c>
      <c r="C49" s="27">
        <f t="shared" si="4"/>
        <v>3</v>
      </c>
      <c r="D49" s="27">
        <f t="shared" si="2"/>
        <v>0</v>
      </c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7">
        <v>-11.8</v>
      </c>
      <c r="B50" s="27">
        <f t="shared" si="3"/>
        <v>5</v>
      </c>
      <c r="C50" s="27">
        <f t="shared" si="4"/>
        <v>3</v>
      </c>
      <c r="D50" s="27">
        <f t="shared" si="2"/>
        <v>0</v>
      </c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7">
        <v>-11.6</v>
      </c>
      <c r="B51" s="27">
        <f t="shared" si="3"/>
        <v>5</v>
      </c>
      <c r="C51" s="27">
        <f t="shared" si="4"/>
        <v>3</v>
      </c>
      <c r="D51" s="27">
        <f t="shared" si="2"/>
        <v>0</v>
      </c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7">
        <v>-11.4</v>
      </c>
      <c r="B52" s="27">
        <f t="shared" si="3"/>
        <v>5</v>
      </c>
      <c r="C52" s="27">
        <f t="shared" si="4"/>
        <v>3</v>
      </c>
      <c r="D52" s="27">
        <f t="shared" si="2"/>
        <v>0</v>
      </c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7">
        <v>-11.2</v>
      </c>
      <c r="B53" s="27">
        <f t="shared" si="3"/>
        <v>5</v>
      </c>
      <c r="C53" s="27">
        <f t="shared" si="4"/>
        <v>3</v>
      </c>
      <c r="D53" s="27">
        <f t="shared" si="2"/>
        <v>0</v>
      </c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7">
        <v>-11</v>
      </c>
      <c r="B54" s="27">
        <f t="shared" si="3"/>
        <v>5</v>
      </c>
      <c r="C54" s="27">
        <f t="shared" si="4"/>
        <v>3</v>
      </c>
      <c r="D54" s="27">
        <f t="shared" si="2"/>
        <v>0</v>
      </c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7">
        <v>-10.8</v>
      </c>
      <c r="B55" s="27">
        <f t="shared" si="3"/>
        <v>5</v>
      </c>
      <c r="C55" s="27">
        <f t="shared" si="4"/>
        <v>3</v>
      </c>
      <c r="D55" s="27">
        <f t="shared" si="2"/>
        <v>0</v>
      </c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7">
        <v>-10.6</v>
      </c>
      <c r="B56" s="27">
        <f t="shared" si="3"/>
        <v>5</v>
      </c>
      <c r="C56" s="27">
        <f t="shared" si="4"/>
        <v>3</v>
      </c>
      <c r="D56" s="27">
        <f t="shared" si="2"/>
        <v>0</v>
      </c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7">
        <v>-10.4</v>
      </c>
      <c r="B57" s="27">
        <f t="shared" si="3"/>
        <v>5</v>
      </c>
      <c r="C57" s="27">
        <f t="shared" si="4"/>
        <v>3</v>
      </c>
      <c r="D57" s="27">
        <f t="shared" si="2"/>
        <v>0</v>
      </c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7">
        <v>-10.2</v>
      </c>
      <c r="B58" s="27">
        <f t="shared" si="3"/>
        <v>5</v>
      </c>
      <c r="C58" s="27">
        <f t="shared" si="4"/>
        <v>3</v>
      </c>
      <c r="D58" s="27">
        <f t="shared" si="2"/>
        <v>0</v>
      </c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7">
        <v>-10</v>
      </c>
      <c r="B59" s="27">
        <f t="shared" si="3"/>
        <v>5</v>
      </c>
      <c r="C59" s="27">
        <f t="shared" si="4"/>
        <v>3</v>
      </c>
      <c r="D59" s="27">
        <f t="shared" si="2"/>
        <v>0</v>
      </c>
      <c r="E59" s="28">
        <f>B59</f>
        <v>5</v>
      </c>
      <c r="F59" s="28">
        <f>C59</f>
        <v>3</v>
      </c>
      <c r="G59" s="28">
        <f>D59</f>
        <v>0</v>
      </c>
      <c r="H59" s="25"/>
      <c r="I59" s="25"/>
      <c r="J59" s="25"/>
      <c r="K59" s="25"/>
      <c r="L59" s="25"/>
      <c r="M59" s="25"/>
    </row>
    <row r="60" spans="1:13" ht="15">
      <c r="A60" s="27">
        <v>-9.8</v>
      </c>
      <c r="B60" s="27">
        <f t="shared" si="3"/>
        <v>5</v>
      </c>
      <c r="C60" s="27">
        <f t="shared" si="4"/>
        <v>3</v>
      </c>
      <c r="D60" s="27">
        <f t="shared" si="2"/>
        <v>0</v>
      </c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7">
        <v>-9.6</v>
      </c>
      <c r="B61" s="27">
        <f t="shared" si="3"/>
        <v>5</v>
      </c>
      <c r="C61" s="27">
        <f t="shared" si="4"/>
        <v>3</v>
      </c>
      <c r="D61" s="27">
        <f t="shared" si="2"/>
        <v>0</v>
      </c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7">
        <v>-9.4</v>
      </c>
      <c r="B62" s="27">
        <f t="shared" si="3"/>
        <v>5</v>
      </c>
      <c r="C62" s="27">
        <f t="shared" si="4"/>
        <v>3</v>
      </c>
      <c r="D62" s="27">
        <f t="shared" si="2"/>
        <v>0</v>
      </c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7">
        <v>-9.2</v>
      </c>
      <c r="B63" s="27">
        <f t="shared" si="3"/>
        <v>5</v>
      </c>
      <c r="C63" s="27">
        <f t="shared" si="4"/>
        <v>3</v>
      </c>
      <c r="D63" s="27">
        <f t="shared" si="2"/>
        <v>0</v>
      </c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7">
        <v>-9</v>
      </c>
      <c r="B64" s="27">
        <f t="shared" si="3"/>
        <v>5</v>
      </c>
      <c r="C64" s="27">
        <f t="shared" si="4"/>
        <v>3</v>
      </c>
      <c r="D64" s="27">
        <f t="shared" si="2"/>
        <v>0</v>
      </c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7">
        <v>-8.8</v>
      </c>
      <c r="B65" s="27">
        <f t="shared" si="3"/>
        <v>5</v>
      </c>
      <c r="C65" s="27">
        <f t="shared" si="4"/>
        <v>3</v>
      </c>
      <c r="D65" s="27">
        <f t="shared" si="2"/>
        <v>0</v>
      </c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7">
        <v>-8.6</v>
      </c>
      <c r="B66" s="27">
        <f t="shared" si="3"/>
        <v>5</v>
      </c>
      <c r="C66" s="27">
        <f t="shared" si="4"/>
        <v>3</v>
      </c>
      <c r="D66" s="27">
        <f t="shared" si="2"/>
        <v>0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7">
        <v>-8.4</v>
      </c>
      <c r="B67" s="27">
        <f t="shared" si="3"/>
        <v>5</v>
      </c>
      <c r="C67" s="27">
        <f t="shared" si="4"/>
        <v>3</v>
      </c>
      <c r="D67" s="27">
        <f t="shared" si="2"/>
        <v>0</v>
      </c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7">
        <v>-8.2</v>
      </c>
      <c r="B68" s="27">
        <f t="shared" si="3"/>
        <v>5</v>
      </c>
      <c r="C68" s="27">
        <f t="shared" si="4"/>
        <v>3</v>
      </c>
      <c r="D68" s="27">
        <f t="shared" si="2"/>
        <v>0</v>
      </c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7">
        <v>-8</v>
      </c>
      <c r="B69" s="27">
        <f t="shared" si="3"/>
        <v>5</v>
      </c>
      <c r="C69" s="27">
        <f t="shared" si="4"/>
        <v>3</v>
      </c>
      <c r="D69" s="27">
        <f t="shared" si="2"/>
        <v>0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7">
        <v>-7.8</v>
      </c>
      <c r="B70" s="27">
        <f t="shared" si="3"/>
        <v>5</v>
      </c>
      <c r="C70" s="27">
        <f t="shared" si="4"/>
        <v>3</v>
      </c>
      <c r="D70" s="27">
        <f t="shared" si="2"/>
        <v>0</v>
      </c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7">
        <v>-7.6</v>
      </c>
      <c r="B71" s="27">
        <f t="shared" si="3"/>
        <v>5</v>
      </c>
      <c r="C71" s="27">
        <f t="shared" si="4"/>
        <v>3</v>
      </c>
      <c r="D71" s="27">
        <f t="shared" si="2"/>
        <v>0</v>
      </c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7">
        <v>-7.4</v>
      </c>
      <c r="B72" s="27">
        <f t="shared" si="3"/>
        <v>5</v>
      </c>
      <c r="C72" s="27">
        <f t="shared" si="4"/>
        <v>3</v>
      </c>
      <c r="D72" s="27">
        <f t="shared" si="2"/>
        <v>0</v>
      </c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7">
        <v>-7.2</v>
      </c>
      <c r="B73" s="27">
        <f aca="true" t="shared" si="5" ref="B73:B104">IF($C$6&gt;A73,IF($D$6&lt;A73,5+0.8*SIN(2*PI()/0.5*($G$4-(A73+20)/10)),5),5)</f>
        <v>5</v>
      </c>
      <c r="C73" s="27">
        <f aca="true" t="shared" si="6" ref="C73:C109">IF($C$7&lt;(A73),IF($D$7&gt;A73,3+0.8*SIGN($D$4)*SIN(2*PI()/0.5*($G$4+(A73)/10)),3),3)</f>
        <v>3</v>
      </c>
      <c r="D73" s="27">
        <f t="shared" si="2"/>
        <v>0</v>
      </c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7">
        <v>-7</v>
      </c>
      <c r="B74" s="27">
        <f t="shared" si="5"/>
        <v>5</v>
      </c>
      <c r="C74" s="27">
        <f t="shared" si="6"/>
        <v>3</v>
      </c>
      <c r="D74" s="27">
        <f aca="true" t="shared" si="7" ref="D74:D109">B74+C74-8</f>
        <v>0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7">
        <v>-6.8</v>
      </c>
      <c r="B75" s="27">
        <f t="shared" si="5"/>
        <v>5</v>
      </c>
      <c r="C75" s="27">
        <f t="shared" si="6"/>
        <v>3</v>
      </c>
      <c r="D75" s="27">
        <f t="shared" si="7"/>
        <v>0</v>
      </c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7">
        <v>-6.6</v>
      </c>
      <c r="B76" s="27">
        <f t="shared" si="5"/>
        <v>5</v>
      </c>
      <c r="C76" s="27">
        <f t="shared" si="6"/>
        <v>3</v>
      </c>
      <c r="D76" s="27">
        <f t="shared" si="7"/>
        <v>0</v>
      </c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7">
        <v>-6.4</v>
      </c>
      <c r="B77" s="27">
        <f t="shared" si="5"/>
        <v>5</v>
      </c>
      <c r="C77" s="27">
        <f t="shared" si="6"/>
        <v>3</v>
      </c>
      <c r="D77" s="27">
        <f t="shared" si="7"/>
        <v>0</v>
      </c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7">
        <v>-6.2</v>
      </c>
      <c r="B78" s="27">
        <f t="shared" si="5"/>
        <v>5</v>
      </c>
      <c r="C78" s="27">
        <f t="shared" si="6"/>
        <v>3</v>
      </c>
      <c r="D78" s="27">
        <f t="shared" si="7"/>
        <v>0</v>
      </c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7">
        <v>-6</v>
      </c>
      <c r="B79" s="27">
        <f t="shared" si="5"/>
        <v>5</v>
      </c>
      <c r="C79" s="27">
        <f t="shared" si="6"/>
        <v>3</v>
      </c>
      <c r="D79" s="27">
        <f t="shared" si="7"/>
        <v>0</v>
      </c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7">
        <v>-5.8000000000001</v>
      </c>
      <c r="B80" s="27">
        <f t="shared" si="5"/>
        <v>5</v>
      </c>
      <c r="C80" s="27">
        <f t="shared" si="6"/>
        <v>3</v>
      </c>
      <c r="D80" s="27">
        <f t="shared" si="7"/>
        <v>0</v>
      </c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7">
        <v>-5.6000000000001</v>
      </c>
      <c r="B81" s="27">
        <f t="shared" si="5"/>
        <v>5</v>
      </c>
      <c r="C81" s="27">
        <f t="shared" si="6"/>
        <v>3</v>
      </c>
      <c r="D81" s="27">
        <f t="shared" si="7"/>
        <v>0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7">
        <v>-5.4000000000001</v>
      </c>
      <c r="B82" s="27">
        <f t="shared" si="5"/>
        <v>5</v>
      </c>
      <c r="C82" s="27">
        <f t="shared" si="6"/>
        <v>3</v>
      </c>
      <c r="D82" s="27">
        <f t="shared" si="7"/>
        <v>0</v>
      </c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7">
        <v>-5.2000000000001</v>
      </c>
      <c r="B83" s="27">
        <f t="shared" si="5"/>
        <v>5</v>
      </c>
      <c r="C83" s="27">
        <f t="shared" si="6"/>
        <v>3.198951909731787</v>
      </c>
      <c r="D83" s="27">
        <f t="shared" si="7"/>
        <v>0.198951909731786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7">
        <v>-5.0000000000001</v>
      </c>
      <c r="B84" s="27">
        <f t="shared" si="5"/>
        <v>5</v>
      </c>
      <c r="C84" s="27">
        <f t="shared" si="6"/>
        <v>3.3854029392812848</v>
      </c>
      <c r="D84" s="27">
        <f t="shared" si="7"/>
        <v>0.3854029392812848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7">
        <v>-4.8000000000001</v>
      </c>
      <c r="B85" s="27">
        <f t="shared" si="5"/>
        <v>5</v>
      </c>
      <c r="C85" s="27">
        <f t="shared" si="6"/>
        <v>3.547637684742878</v>
      </c>
      <c r="D85" s="27">
        <f t="shared" si="7"/>
        <v>0.5476376847428774</v>
      </c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7">
        <v>-4.6000000000001</v>
      </c>
      <c r="B86" s="27">
        <f t="shared" si="5"/>
        <v>5</v>
      </c>
      <c r="C86" s="27">
        <f t="shared" si="6"/>
        <v>3.6754623404015585</v>
      </c>
      <c r="D86" s="27">
        <f t="shared" si="7"/>
        <v>0.675462340401559</v>
      </c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7">
        <v>-4.4000000000001</v>
      </c>
      <c r="B87" s="27">
        <f t="shared" si="5"/>
        <v>5</v>
      </c>
      <c r="C87" s="27">
        <f t="shared" si="6"/>
        <v>3.760845213036092</v>
      </c>
      <c r="D87" s="27">
        <f t="shared" si="7"/>
        <v>0.7608452130360916</v>
      </c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7">
        <v>-4.2000000000001</v>
      </c>
      <c r="B88" s="27">
        <f t="shared" si="5"/>
        <v>5</v>
      </c>
      <c r="C88" s="27">
        <f t="shared" si="6"/>
        <v>3.798421382742611</v>
      </c>
      <c r="D88" s="27">
        <f t="shared" si="7"/>
        <v>0.7984213827426103</v>
      </c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">
      <c r="A89" s="27">
        <v>-4.0000000000001</v>
      </c>
      <c r="B89" s="27">
        <f t="shared" si="5"/>
        <v>5</v>
      </c>
      <c r="C89" s="27">
        <f t="shared" si="6"/>
        <v>3.78582980058297</v>
      </c>
      <c r="D89" s="27">
        <f t="shared" si="7"/>
        <v>0.7858298005829703</v>
      </c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7">
        <v>-3.8000000000001</v>
      </c>
      <c r="B90" s="27">
        <f t="shared" si="5"/>
        <v>5</v>
      </c>
      <c r="C90" s="27">
        <f t="shared" si="6"/>
        <v>3.7238616419728583</v>
      </c>
      <c r="D90" s="27">
        <f t="shared" si="7"/>
        <v>0.7238616419728583</v>
      </c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7">
        <v>-3.6000000000001</v>
      </c>
      <c r="B91" s="27">
        <f t="shared" si="5"/>
        <v>5</v>
      </c>
      <c r="C91" s="27">
        <f t="shared" si="6"/>
        <v>3.6164105942206954</v>
      </c>
      <c r="D91" s="27">
        <f t="shared" si="7"/>
        <v>0.6164105942206959</v>
      </c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7">
        <v>-3.4000000000001</v>
      </c>
      <c r="B92" s="27">
        <f t="shared" si="5"/>
        <v>5</v>
      </c>
      <c r="C92" s="27">
        <f t="shared" si="6"/>
        <v>3.4702282018340593</v>
      </c>
      <c r="D92" s="27">
        <f t="shared" si="7"/>
        <v>0.47022820183405933</v>
      </c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7">
        <v>-3.2000000000001</v>
      </c>
      <c r="B93" s="27">
        <f t="shared" si="5"/>
        <v>5</v>
      </c>
      <c r="C93" s="27">
        <f t="shared" si="6"/>
        <v>3.294499642147836</v>
      </c>
      <c r="D93" s="27">
        <f t="shared" si="7"/>
        <v>0.2944996421478354</v>
      </c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7">
        <v>-3.0000000000001</v>
      </c>
      <c r="B94" s="27">
        <f t="shared" si="5"/>
        <v>5</v>
      </c>
      <c r="C94" s="27">
        <f t="shared" si="6"/>
        <v>3.100266586851543</v>
      </c>
      <c r="D94" s="27">
        <f t="shared" si="7"/>
        <v>0.10026658685154288</v>
      </c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7">
        <v>-2.8000000000001</v>
      </c>
      <c r="B95" s="27">
        <f t="shared" si="5"/>
        <v>5</v>
      </c>
      <c r="C95" s="27">
        <f t="shared" si="6"/>
        <v>3</v>
      </c>
      <c r="D95" s="27">
        <f t="shared" si="7"/>
        <v>0</v>
      </c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7">
        <v>-2.6000000000001</v>
      </c>
      <c r="B96" s="27">
        <f t="shared" si="5"/>
        <v>5</v>
      </c>
      <c r="C96" s="27">
        <f t="shared" si="6"/>
        <v>3</v>
      </c>
      <c r="D96" s="27">
        <f t="shared" si="7"/>
        <v>0</v>
      </c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7">
        <v>-2.4000000000001</v>
      </c>
      <c r="B97" s="27">
        <f t="shared" si="5"/>
        <v>5</v>
      </c>
      <c r="C97" s="27">
        <f t="shared" si="6"/>
        <v>3</v>
      </c>
      <c r="D97" s="27">
        <f t="shared" si="7"/>
        <v>0</v>
      </c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7">
        <v>-2.2000000000001</v>
      </c>
      <c r="B98" s="27">
        <f t="shared" si="5"/>
        <v>5</v>
      </c>
      <c r="C98" s="27">
        <f t="shared" si="6"/>
        <v>3</v>
      </c>
      <c r="D98" s="27">
        <f t="shared" si="7"/>
        <v>0</v>
      </c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7">
        <v>-2.0000000000001</v>
      </c>
      <c r="B99" s="27">
        <f t="shared" si="5"/>
        <v>5</v>
      </c>
      <c r="C99" s="27">
        <f t="shared" si="6"/>
        <v>3</v>
      </c>
      <c r="D99" s="27">
        <f t="shared" si="7"/>
        <v>0</v>
      </c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>
      <c r="A100" s="27">
        <v>-1.8000000000001</v>
      </c>
      <c r="B100" s="27">
        <f t="shared" si="5"/>
        <v>5</v>
      </c>
      <c r="C100" s="27">
        <f t="shared" si="6"/>
        <v>3</v>
      </c>
      <c r="D100" s="27">
        <f t="shared" si="7"/>
        <v>0</v>
      </c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">
      <c r="A101" s="27">
        <v>-1.6000000000001</v>
      </c>
      <c r="B101" s="27">
        <f t="shared" si="5"/>
        <v>5</v>
      </c>
      <c r="C101" s="27">
        <f t="shared" si="6"/>
        <v>3</v>
      </c>
      <c r="D101" s="27">
        <f t="shared" si="7"/>
        <v>0</v>
      </c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5">
      <c r="A102" s="27">
        <v>-1.4000000000001</v>
      </c>
      <c r="B102" s="27">
        <f t="shared" si="5"/>
        <v>5</v>
      </c>
      <c r="C102" s="27">
        <f t="shared" si="6"/>
        <v>3</v>
      </c>
      <c r="D102" s="27">
        <f t="shared" si="7"/>
        <v>0</v>
      </c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>
        <v>-1.2000000000001</v>
      </c>
      <c r="B103" s="27">
        <f t="shared" si="5"/>
        <v>5</v>
      </c>
      <c r="C103" s="27">
        <f t="shared" si="6"/>
        <v>3</v>
      </c>
      <c r="D103" s="27">
        <f t="shared" si="7"/>
        <v>0</v>
      </c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7">
        <v>-1.0000000000001</v>
      </c>
      <c r="B104" s="27">
        <f t="shared" si="5"/>
        <v>5</v>
      </c>
      <c r="C104" s="27">
        <f t="shared" si="6"/>
        <v>3</v>
      </c>
      <c r="D104" s="27">
        <f t="shared" si="7"/>
        <v>0</v>
      </c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">
      <c r="A105" s="27">
        <v>-0.8000000000001</v>
      </c>
      <c r="B105" s="27">
        <f>IF($C$6&gt;A105,IF($D$6&lt;A105,5+0.8*SIN(2*PI()/0.5*($G$4-(A105+20)/10)),5),5)</f>
        <v>5</v>
      </c>
      <c r="C105" s="27">
        <f t="shared" si="6"/>
        <v>3</v>
      </c>
      <c r="D105" s="27">
        <f t="shared" si="7"/>
        <v>0</v>
      </c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5">
      <c r="A106" s="27">
        <v>-0.600000000000101</v>
      </c>
      <c r="B106" s="27">
        <f>IF($C$6&gt;A106,IF($D$6&lt;A106,5+0.8*SIN(2*PI()/0.5*($G$4-(A106+20)/10)),5),5)</f>
        <v>5</v>
      </c>
      <c r="C106" s="27">
        <f t="shared" si="6"/>
        <v>3</v>
      </c>
      <c r="D106" s="27">
        <f t="shared" si="7"/>
        <v>0</v>
      </c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5">
      <c r="A107" s="27">
        <v>-0.400000000000102</v>
      </c>
      <c r="B107" s="27">
        <f>IF($C$6&gt;A107,IF($D$6&lt;A107,5+0.8*SIN(2*PI()/0.5*($G$4-(A107+20)/10)),5),5)</f>
        <v>5</v>
      </c>
      <c r="C107" s="27">
        <f t="shared" si="6"/>
        <v>3</v>
      </c>
      <c r="D107" s="27">
        <f t="shared" si="7"/>
        <v>0</v>
      </c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5">
      <c r="A108" s="27">
        <v>-0.200000000000099</v>
      </c>
      <c r="B108" s="27">
        <f>IF($C$6&gt;A108,IF($D$6&lt;A108,5+0.8*SIN(2*PI()/0.5*($G$4-(A108+20)/10)),5),5)</f>
        <v>5</v>
      </c>
      <c r="C108" s="27">
        <f t="shared" si="6"/>
        <v>3</v>
      </c>
      <c r="D108" s="27">
        <f t="shared" si="7"/>
        <v>0</v>
      </c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5">
      <c r="A109" s="27">
        <v>-9.9475983006414E-14</v>
      </c>
      <c r="B109" s="27">
        <f>IF($C$6&gt;A109,IF($D$6&lt;A109,5+0.8*SIN(2*PI()/0.5*($G$4-(A109+20)/10)),5),5)</f>
        <v>5</v>
      </c>
      <c r="C109" s="27">
        <f t="shared" si="6"/>
        <v>3</v>
      </c>
      <c r="D109" s="27">
        <f t="shared" si="7"/>
        <v>0</v>
      </c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5">
      <c r="A110" s="8"/>
      <c r="B110" s="8"/>
      <c r="C110" s="8"/>
      <c r="D110" s="8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5">
      <c r="A111" s="8"/>
      <c r="B111" s="8"/>
      <c r="C111" s="8"/>
      <c r="D111" s="8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5">
      <c r="A112" s="8"/>
      <c r="B112" s="8"/>
      <c r="C112" s="8"/>
      <c r="D112" s="8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5">
      <c r="A113" s="8"/>
      <c r="B113" s="8"/>
      <c r="C113" s="8"/>
      <c r="D113" s="8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5">
      <c r="A114" s="8"/>
      <c r="B114" s="8"/>
      <c r="C114" s="8"/>
      <c r="D114" s="8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5">
      <c r="A115" s="8"/>
      <c r="B115" s="8"/>
      <c r="C115" s="8"/>
      <c r="D115" s="8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5">
      <c r="A116" s="8"/>
      <c r="B116" s="8"/>
      <c r="C116" s="8"/>
      <c r="D116" s="8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5">
      <c r="A117" s="8"/>
      <c r="B117" s="8"/>
      <c r="C117" s="8"/>
      <c r="D117" s="8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5">
      <c r="A118" s="8"/>
      <c r="B118" s="8"/>
      <c r="C118" s="8"/>
      <c r="D118" s="8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5">
      <c r="A119" s="8"/>
      <c r="B119" s="8"/>
      <c r="C119" s="8"/>
      <c r="D119" s="8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5">
      <c r="A120" s="8"/>
      <c r="B120" s="8"/>
      <c r="C120" s="8"/>
      <c r="D120" s="8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5">
      <c r="A121" s="8"/>
      <c r="B121" s="8"/>
      <c r="C121" s="8"/>
      <c r="D121" s="8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5">
      <c r="A122" s="8"/>
      <c r="B122" s="8"/>
      <c r="C122" s="8"/>
      <c r="D122" s="8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5">
      <c r="A123" s="8"/>
      <c r="B123" s="8"/>
      <c r="C123" s="8"/>
      <c r="D123" s="8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5">
      <c r="A124" s="8"/>
      <c r="B124" s="8"/>
      <c r="C124" s="8"/>
      <c r="D124" s="8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5">
      <c r="A125" s="8"/>
      <c r="B125" s="8"/>
      <c r="C125" s="8"/>
      <c r="D125" s="8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5">
      <c r="A126" s="8"/>
      <c r="B126" s="8"/>
      <c r="C126" s="8"/>
      <c r="D126" s="8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5">
      <c r="A127" s="8"/>
      <c r="B127" s="8"/>
      <c r="C127" s="8"/>
      <c r="D127" s="8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>
      <c r="A128" s="8"/>
      <c r="B128" s="8"/>
      <c r="C128" s="8"/>
      <c r="D128" s="8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>
      <c r="A129" s="8"/>
      <c r="B129" s="8"/>
      <c r="C129" s="8"/>
      <c r="D129" s="8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>
      <c r="A130" s="8"/>
      <c r="B130" s="8"/>
      <c r="C130" s="8"/>
      <c r="D130" s="8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>
      <c r="A131" s="8"/>
      <c r="B131" s="8"/>
      <c r="C131" s="8"/>
      <c r="D131" s="8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>
      <c r="A132" s="8"/>
      <c r="B132" s="8"/>
      <c r="C132" s="8"/>
      <c r="D132" s="8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>
      <c r="A133" s="8"/>
      <c r="B133" s="8"/>
      <c r="C133" s="8"/>
      <c r="D133" s="8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>
      <c r="A134" s="8"/>
      <c r="B134" s="8"/>
      <c r="C134" s="8"/>
      <c r="D134" s="8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>
      <c r="A135" s="8"/>
      <c r="B135" s="8"/>
      <c r="C135" s="8"/>
      <c r="D135" s="8"/>
      <c r="E135" s="25"/>
      <c r="F135" s="25"/>
      <c r="G135" s="25"/>
      <c r="H135" s="25"/>
      <c r="I135" s="25"/>
      <c r="J135" s="25"/>
      <c r="K135" s="25"/>
      <c r="L135" s="25"/>
      <c r="M135" s="25"/>
    </row>
  </sheetData>
  <mergeCells count="8">
    <mergeCell ref="A1:L1"/>
    <mergeCell ref="A7:B7"/>
    <mergeCell ref="A3:B4"/>
    <mergeCell ref="C3:C4"/>
    <mergeCell ref="A6:B6"/>
    <mergeCell ref="A2:D2"/>
    <mergeCell ref="E3:F3"/>
    <mergeCell ref="G4:H4"/>
  </mergeCells>
  <printOptions/>
  <pageMargins left="0.75" right="0.75" top="1" bottom="1" header="0.4921259845" footer="0.4921259845"/>
  <pageSetup horizontalDpi="150" verticalDpi="15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M1" sqref="M1:N16384"/>
    </sheetView>
  </sheetViews>
  <sheetFormatPr defaultColWidth="11.421875" defaultRowHeight="15"/>
  <cols>
    <col min="1" max="4" width="7.57421875" style="1" customWidth="1"/>
    <col min="8" max="8" width="5.57421875" style="0" customWidth="1"/>
    <col min="9" max="9" width="19.421875" style="0" customWidth="1"/>
    <col min="10" max="10" width="10.421875" style="0" customWidth="1"/>
    <col min="11" max="11" width="12.8515625" style="0" customWidth="1"/>
    <col min="13" max="14" width="11.421875" style="5" customWidth="1"/>
  </cols>
  <sheetData>
    <row r="1" spans="1:12" ht="18.7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12" ht="18.75">
      <c r="A2" s="43" t="s">
        <v>13</v>
      </c>
      <c r="B2" s="43"/>
      <c r="C2" s="43"/>
      <c r="D2" s="43"/>
      <c r="E2" s="20"/>
      <c r="F2" s="11"/>
      <c r="G2" s="11"/>
      <c r="H2" s="11"/>
      <c r="I2" s="11"/>
      <c r="J2" s="11"/>
      <c r="K2" s="11"/>
      <c r="L2" s="5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12">
        <v>277</v>
      </c>
      <c r="H3" s="5"/>
      <c r="I3" s="9" t="s">
        <v>7</v>
      </c>
      <c r="J3" s="3" t="s">
        <v>5</v>
      </c>
      <c r="K3" s="5"/>
      <c r="L3" s="5"/>
    </row>
    <row r="4" spans="1:12" ht="18.75">
      <c r="A4" s="37"/>
      <c r="B4" s="37"/>
      <c r="C4" s="39"/>
      <c r="D4" s="7">
        <f>$D$3-2</f>
        <v>1</v>
      </c>
      <c r="E4" s="42" t="s">
        <v>0</v>
      </c>
      <c r="F4" s="42"/>
      <c r="G4" s="14">
        <f>G3/32</f>
        <v>8.65625</v>
      </c>
      <c r="H4" s="4"/>
      <c r="I4" s="9" t="s">
        <v>20</v>
      </c>
      <c r="J4" s="3" t="s">
        <v>6</v>
      </c>
      <c r="K4" s="5"/>
      <c r="L4" s="5"/>
    </row>
    <row r="5" spans="1:12" ht="15">
      <c r="A5" s="10"/>
      <c r="B5" s="10"/>
      <c r="C5" s="10"/>
      <c r="D5" s="4"/>
      <c r="E5" s="5"/>
      <c r="F5" s="5"/>
      <c r="G5" s="5"/>
      <c r="H5" s="4"/>
      <c r="I5" s="5"/>
      <c r="J5" s="19"/>
      <c r="K5" s="5"/>
      <c r="L5" s="5"/>
    </row>
    <row r="6" spans="1:4" s="6" customFormat="1" ht="15">
      <c r="A6" s="35" t="s">
        <v>15</v>
      </c>
      <c r="B6" s="35"/>
      <c r="C6" s="27">
        <f>-20+10*$G$4</f>
        <v>66.5625</v>
      </c>
      <c r="D6" s="7"/>
    </row>
    <row r="7" spans="1:4" s="6" customFormat="1" ht="15">
      <c r="A7" s="35" t="s">
        <v>14</v>
      </c>
      <c r="B7" s="35"/>
      <c r="C7" s="27">
        <f>20-10*$G$4</f>
        <v>-66.5625</v>
      </c>
      <c r="D7" s="7"/>
    </row>
    <row r="8" spans="1:15" s="6" customFormat="1" ht="1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19</v>
      </c>
      <c r="H8" s="31"/>
      <c r="I8" s="31"/>
      <c r="J8" s="31"/>
      <c r="K8" s="31"/>
      <c r="L8" s="31"/>
      <c r="M8" s="31"/>
      <c r="N8" s="31"/>
      <c r="O8" s="31"/>
    </row>
    <row r="9" spans="1:13" s="6" customFormat="1" ht="15">
      <c r="A9" s="32">
        <v>-20</v>
      </c>
      <c r="B9" s="32">
        <f aca="true" t="shared" si="0" ref="B9:B40">IF($C$6&gt;A9,7+SIN(2*PI()/0.5*($G$4-(A9+20)/10)),7)</f>
        <v>7.923879532511288</v>
      </c>
      <c r="C9" s="32">
        <f aca="true" t="shared" si="1" ref="C9:C40">IF($C$7&lt;(A9),4+SIGN($D$4)*SIN(2*PI()/0.5*($G$4+(A9+40)/10)),4)</f>
        <v>4.923879532511294</v>
      </c>
      <c r="D9" s="32">
        <f>B9+C9-11</f>
        <v>1.8477590650225828</v>
      </c>
      <c r="M9" s="33"/>
    </row>
    <row r="10" spans="1:4" s="6" customFormat="1" ht="15">
      <c r="A10" s="32">
        <f>A9+0.3125</f>
        <v>-19.6875</v>
      </c>
      <c r="B10" s="32">
        <f t="shared" si="0"/>
        <v>8</v>
      </c>
      <c r="C10" s="32">
        <f t="shared" si="1"/>
        <v>4.7071067811865515</v>
      </c>
      <c r="D10" s="32">
        <f aca="true" t="shared" si="2" ref="D10:D73">B10+C10-11</f>
        <v>1.7071067811865515</v>
      </c>
    </row>
    <row r="11" spans="1:4" s="6" customFormat="1" ht="15">
      <c r="A11" s="32">
        <f aca="true" t="shared" si="3" ref="A11:A73">A10+0.3125</f>
        <v>-19.375</v>
      </c>
      <c r="B11" s="32">
        <f t="shared" si="0"/>
        <v>7.923879532511286</v>
      </c>
      <c r="C11" s="32">
        <f t="shared" si="1"/>
        <v>4.382683432365083</v>
      </c>
      <c r="D11" s="32">
        <f t="shared" si="2"/>
        <v>1.3065629648763704</v>
      </c>
    </row>
    <row r="12" spans="1:4" s="6" customFormat="1" ht="15">
      <c r="A12" s="32">
        <f t="shared" si="3"/>
        <v>-19.0625</v>
      </c>
      <c r="B12" s="32">
        <f t="shared" si="0"/>
        <v>7.707106781186548</v>
      </c>
      <c r="C12" s="32">
        <f t="shared" si="1"/>
        <v>4.000000000000009</v>
      </c>
      <c r="D12" s="32">
        <f t="shared" si="2"/>
        <v>0.7071067811865568</v>
      </c>
    </row>
    <row r="13" spans="1:4" s="6" customFormat="1" ht="15">
      <c r="A13" s="32">
        <f t="shared" si="3"/>
        <v>-18.75</v>
      </c>
      <c r="B13" s="32">
        <f t="shared" si="0"/>
        <v>7.382683432365091</v>
      </c>
      <c r="C13" s="32">
        <f t="shared" si="1"/>
        <v>3.6173165676349064</v>
      </c>
      <c r="D13" s="32">
        <f t="shared" si="2"/>
        <v>0</v>
      </c>
    </row>
    <row r="14" spans="1:4" s="6" customFormat="1" ht="15">
      <c r="A14" s="32">
        <f t="shared" si="3"/>
        <v>-18.4375</v>
      </c>
      <c r="B14" s="32">
        <f t="shared" si="0"/>
        <v>7.000000000000003</v>
      </c>
      <c r="C14" s="32">
        <f t="shared" si="1"/>
        <v>3.2928932188134605</v>
      </c>
      <c r="D14" s="32">
        <f t="shared" si="2"/>
        <v>-0.7071067811865372</v>
      </c>
    </row>
    <row r="15" spans="1:4" s="6" customFormat="1" ht="15">
      <c r="A15" s="32">
        <f t="shared" si="3"/>
        <v>-18.125</v>
      </c>
      <c r="B15" s="32">
        <f t="shared" si="0"/>
        <v>6.6173165676349015</v>
      </c>
      <c r="C15" s="32">
        <f t="shared" si="1"/>
        <v>3.0761204674887126</v>
      </c>
      <c r="D15" s="32">
        <f t="shared" si="2"/>
        <v>-1.3065629648763863</v>
      </c>
    </row>
    <row r="16" spans="1:4" s="6" customFormat="1" ht="15">
      <c r="A16" s="32">
        <f t="shared" si="3"/>
        <v>-17.8125</v>
      </c>
      <c r="B16" s="32">
        <f t="shared" si="0"/>
        <v>6.292893218813447</v>
      </c>
      <c r="C16" s="32">
        <f t="shared" si="1"/>
        <v>3</v>
      </c>
      <c r="D16" s="32">
        <f t="shared" si="2"/>
        <v>-1.7071067811865532</v>
      </c>
    </row>
    <row r="17" spans="1:4" s="6" customFormat="1" ht="15">
      <c r="A17" s="32">
        <f t="shared" si="3"/>
        <v>-17.5</v>
      </c>
      <c r="B17" s="32">
        <f t="shared" si="0"/>
        <v>6.07612046748871</v>
      </c>
      <c r="C17" s="32">
        <f t="shared" si="1"/>
        <v>3.0761204674887126</v>
      </c>
      <c r="D17" s="32">
        <f t="shared" si="2"/>
        <v>-1.8477590650225775</v>
      </c>
    </row>
    <row r="18" spans="1:4" s="6" customFormat="1" ht="15">
      <c r="A18" s="32">
        <f t="shared" si="3"/>
        <v>-17.1875</v>
      </c>
      <c r="B18" s="32">
        <f t="shared" si="0"/>
        <v>6</v>
      </c>
      <c r="C18" s="32">
        <f t="shared" si="1"/>
        <v>3.2928932188134405</v>
      </c>
      <c r="D18" s="32">
        <f t="shared" si="2"/>
        <v>-1.7071067811865603</v>
      </c>
    </row>
    <row r="19" spans="1:4" s="6" customFormat="1" ht="15">
      <c r="A19" s="32">
        <f t="shared" si="3"/>
        <v>-16.875</v>
      </c>
      <c r="B19" s="32">
        <f t="shared" si="0"/>
        <v>6.076120467488715</v>
      </c>
      <c r="C19" s="32">
        <f t="shared" si="1"/>
        <v>3.6173165676349064</v>
      </c>
      <c r="D19" s="32">
        <f t="shared" si="2"/>
        <v>-1.3065629648763792</v>
      </c>
    </row>
    <row r="20" spans="1:4" s="6" customFormat="1" ht="15">
      <c r="A20" s="32">
        <f t="shared" si="3"/>
        <v>-16.5625</v>
      </c>
      <c r="B20" s="32">
        <f t="shared" si="0"/>
        <v>6.292893218813455</v>
      </c>
      <c r="C20" s="32">
        <f t="shared" si="1"/>
        <v>3.9999999999999805</v>
      </c>
      <c r="D20" s="32">
        <f t="shared" si="2"/>
        <v>-0.7071067811865639</v>
      </c>
    </row>
    <row r="21" spans="1:4" s="6" customFormat="1" ht="15">
      <c r="A21" s="32">
        <f t="shared" si="3"/>
        <v>-16.25</v>
      </c>
      <c r="B21" s="32">
        <f t="shared" si="0"/>
        <v>6.617316567634912</v>
      </c>
      <c r="C21" s="32">
        <f t="shared" si="1"/>
        <v>4.382683432365083</v>
      </c>
      <c r="D21" s="32">
        <f t="shared" si="2"/>
        <v>0</v>
      </c>
    </row>
    <row r="22" spans="1:4" s="6" customFormat="1" ht="15">
      <c r="A22" s="32">
        <f t="shared" si="3"/>
        <v>-15.9375</v>
      </c>
      <c r="B22" s="32">
        <f t="shared" si="0"/>
        <v>7.000000000000001</v>
      </c>
      <c r="C22" s="32">
        <f t="shared" si="1"/>
        <v>4.7071067811865515</v>
      </c>
      <c r="D22" s="32">
        <f t="shared" si="2"/>
        <v>0.7071067811865532</v>
      </c>
    </row>
    <row r="23" spans="1:4" s="6" customFormat="1" ht="15">
      <c r="A23" s="32">
        <f t="shared" si="3"/>
        <v>-15.625</v>
      </c>
      <c r="B23" s="32">
        <f t="shared" si="0"/>
        <v>7.382683432365089</v>
      </c>
      <c r="C23" s="32">
        <f t="shared" si="1"/>
        <v>4.923879532511283</v>
      </c>
      <c r="D23" s="32">
        <f t="shared" si="2"/>
        <v>1.3065629648763721</v>
      </c>
    </row>
    <row r="24" spans="1:4" s="6" customFormat="1" ht="15">
      <c r="A24" s="32">
        <f t="shared" si="3"/>
        <v>-15.3125</v>
      </c>
      <c r="B24" s="32">
        <f t="shared" si="0"/>
        <v>7.707106781186546</v>
      </c>
      <c r="C24" s="32">
        <f t="shared" si="1"/>
        <v>5</v>
      </c>
      <c r="D24" s="32">
        <f t="shared" si="2"/>
        <v>1.7071067811865461</v>
      </c>
    </row>
    <row r="25" spans="1:4" s="6" customFormat="1" ht="15">
      <c r="A25" s="32">
        <f t="shared" si="3"/>
        <v>-15</v>
      </c>
      <c r="B25" s="32">
        <f t="shared" si="0"/>
        <v>7.9238795325112905</v>
      </c>
      <c r="C25" s="32">
        <f t="shared" si="1"/>
        <v>4.923879532511291</v>
      </c>
      <c r="D25" s="32">
        <f t="shared" si="2"/>
        <v>1.8477590650225828</v>
      </c>
    </row>
    <row r="26" spans="1:4" s="6" customFormat="1" ht="15">
      <c r="A26" s="32">
        <f t="shared" si="3"/>
        <v>-14.6875</v>
      </c>
      <c r="B26" s="32">
        <f t="shared" si="0"/>
        <v>8</v>
      </c>
      <c r="C26" s="32">
        <f t="shared" si="1"/>
        <v>4.707106781186547</v>
      </c>
      <c r="D26" s="32">
        <f t="shared" si="2"/>
        <v>1.7071067811865461</v>
      </c>
    </row>
    <row r="27" spans="1:4" s="6" customFormat="1" ht="15">
      <c r="A27" s="32">
        <f t="shared" si="3"/>
        <v>-14.375</v>
      </c>
      <c r="B27" s="32">
        <f t="shared" si="0"/>
        <v>7.923879532511283</v>
      </c>
      <c r="C27" s="32">
        <f t="shared" si="1"/>
        <v>4.382683432365104</v>
      </c>
      <c r="D27" s="32">
        <f t="shared" si="2"/>
        <v>1.3065629648763881</v>
      </c>
    </row>
    <row r="28" spans="1:4" s="6" customFormat="1" ht="15">
      <c r="A28" s="32">
        <f t="shared" si="3"/>
        <v>-14.0625</v>
      </c>
      <c r="B28" s="32">
        <f t="shared" si="0"/>
        <v>7.707106781186543</v>
      </c>
      <c r="C28" s="32">
        <f t="shared" si="1"/>
        <v>4.000000000000002</v>
      </c>
      <c r="D28" s="32">
        <f t="shared" si="2"/>
        <v>0.7071067811865444</v>
      </c>
    </row>
    <row r="29" spans="1:4" s="6" customFormat="1" ht="15">
      <c r="A29" s="32">
        <f t="shared" si="3"/>
        <v>-13.75</v>
      </c>
      <c r="B29" s="32">
        <f t="shared" si="0"/>
        <v>7.382683432365085</v>
      </c>
      <c r="C29" s="32">
        <f t="shared" si="1"/>
        <v>3.6173165676349264</v>
      </c>
      <c r="D29" s="32">
        <f t="shared" si="2"/>
        <v>0</v>
      </c>
    </row>
    <row r="30" spans="1:4" s="6" customFormat="1" ht="15">
      <c r="A30" s="32">
        <f t="shared" si="3"/>
        <v>-13.4375</v>
      </c>
      <c r="B30" s="32">
        <f t="shared" si="0"/>
        <v>6.9999999999999964</v>
      </c>
      <c r="C30" s="32">
        <f t="shared" si="1"/>
        <v>3.2928932188134556</v>
      </c>
      <c r="D30" s="32">
        <f t="shared" si="2"/>
        <v>-0.7071067811865479</v>
      </c>
    </row>
    <row r="31" spans="1:4" s="6" customFormat="1" ht="15">
      <c r="A31" s="32">
        <f t="shared" si="3"/>
        <v>-13.125</v>
      </c>
      <c r="B31" s="32">
        <f t="shared" si="0"/>
        <v>6.617316567634908</v>
      </c>
      <c r="C31" s="32">
        <f t="shared" si="1"/>
        <v>3.0761204674887104</v>
      </c>
      <c r="D31" s="32">
        <f t="shared" si="2"/>
        <v>-1.306562964876381</v>
      </c>
    </row>
    <row r="32" spans="1:4" s="6" customFormat="1" ht="15">
      <c r="A32" s="32">
        <f t="shared" si="3"/>
        <v>-12.8125</v>
      </c>
      <c r="B32" s="32">
        <f t="shared" si="0"/>
        <v>6.292893218813452</v>
      </c>
      <c r="C32" s="32">
        <f t="shared" si="1"/>
        <v>3</v>
      </c>
      <c r="D32" s="32">
        <f t="shared" si="2"/>
        <v>-1.707106781186548</v>
      </c>
    </row>
    <row r="33" spans="1:4" s="6" customFormat="1" ht="15">
      <c r="A33" s="32">
        <f t="shared" si="3"/>
        <v>-12.5</v>
      </c>
      <c r="B33" s="32">
        <f t="shared" si="0"/>
        <v>6.076120467488713</v>
      </c>
      <c r="C33" s="32">
        <f t="shared" si="1"/>
        <v>3.0761204674887153</v>
      </c>
      <c r="D33" s="32">
        <f t="shared" si="2"/>
        <v>-1.8477590650225721</v>
      </c>
    </row>
    <row r="34" spans="1:4" ht="15">
      <c r="A34" s="2">
        <f t="shared" si="3"/>
        <v>-12.1875</v>
      </c>
      <c r="B34" s="2">
        <f t="shared" si="0"/>
        <v>6</v>
      </c>
      <c r="C34" s="2">
        <f t="shared" si="1"/>
        <v>3.2928932188134454</v>
      </c>
      <c r="D34" s="2">
        <f t="shared" si="2"/>
        <v>-1.707106781186555</v>
      </c>
    </row>
    <row r="35" spans="1:4" ht="15">
      <c r="A35" s="2">
        <f t="shared" si="3"/>
        <v>-11.875</v>
      </c>
      <c r="B35" s="2">
        <f t="shared" si="0"/>
        <v>6.076120467488712</v>
      </c>
      <c r="C35" s="2">
        <f t="shared" si="1"/>
        <v>3.617316567634913</v>
      </c>
      <c r="D35" s="2">
        <f t="shared" si="2"/>
        <v>-1.306562964876374</v>
      </c>
    </row>
    <row r="36" spans="1:4" ht="15">
      <c r="A36" s="2">
        <f t="shared" si="3"/>
        <v>-11.5625</v>
      </c>
      <c r="B36" s="2">
        <f t="shared" si="0"/>
        <v>6.292893218813459</v>
      </c>
      <c r="C36" s="2">
        <f t="shared" si="1"/>
        <v>3.999999999999987</v>
      </c>
      <c r="D36" s="2">
        <f t="shared" si="2"/>
        <v>-0.7071067811865532</v>
      </c>
    </row>
    <row r="37" spans="1:4" ht="15">
      <c r="A37" s="2">
        <f t="shared" si="3"/>
        <v>-11.25</v>
      </c>
      <c r="B37" s="2">
        <f t="shared" si="0"/>
        <v>6.617316567634918</v>
      </c>
      <c r="C37" s="2">
        <f t="shared" si="1"/>
        <v>4.38268343236509</v>
      </c>
      <c r="D37" s="2">
        <f t="shared" si="2"/>
        <v>0</v>
      </c>
    </row>
    <row r="38" spans="1:4" ht="15">
      <c r="A38" s="2">
        <f t="shared" si="3"/>
        <v>-10.9375</v>
      </c>
      <c r="B38" s="2">
        <f t="shared" si="0"/>
        <v>7.000000000000007</v>
      </c>
      <c r="C38" s="2">
        <f t="shared" si="1"/>
        <v>4.707106781186536</v>
      </c>
      <c r="D38" s="2">
        <f t="shared" si="2"/>
        <v>0.7071067811865426</v>
      </c>
    </row>
    <row r="39" spans="1:4" ht="15">
      <c r="A39" s="2">
        <f t="shared" si="3"/>
        <v>-10.625</v>
      </c>
      <c r="B39" s="2">
        <f t="shared" si="0"/>
        <v>7.382683432365095</v>
      </c>
      <c r="C39" s="2">
        <f t="shared" si="1"/>
        <v>4.923879532511286</v>
      </c>
      <c r="D39" s="2">
        <f t="shared" si="2"/>
        <v>1.306562964876381</v>
      </c>
    </row>
    <row r="40" spans="1:4" ht="15">
      <c r="A40" s="2">
        <f t="shared" si="3"/>
        <v>-10.3125</v>
      </c>
      <c r="B40" s="2">
        <f t="shared" si="0"/>
        <v>7.707106781186551</v>
      </c>
      <c r="C40" s="2">
        <f t="shared" si="1"/>
        <v>5</v>
      </c>
      <c r="D40" s="2">
        <f t="shared" si="2"/>
        <v>1.7071067811865497</v>
      </c>
    </row>
    <row r="41" spans="1:7" ht="15">
      <c r="A41" s="2">
        <f t="shared" si="3"/>
        <v>-10</v>
      </c>
      <c r="B41" s="2">
        <f aca="true" t="shared" si="4" ref="B41:B72">IF($C$6&gt;A41,7+SIN(2*PI()/0.5*($G$4-(A41+20)/10)),7)</f>
        <v>7.923879532511288</v>
      </c>
      <c r="C41" s="2">
        <f aca="true" t="shared" si="5" ref="C41:C73">IF($C$7&lt;(A41),4+SIGN($D$4)*SIN(2*PI()/0.5*($G$4+(A41+40)/10)),4)</f>
        <v>4.923879532511289</v>
      </c>
      <c r="D41" s="2">
        <f t="shared" si="2"/>
        <v>1.8477590650225757</v>
      </c>
      <c r="E41">
        <f>IF(ROUND(A41,2)=-10,B41,7)</f>
        <v>7.923879532511288</v>
      </c>
      <c r="F41">
        <f>IF(ROUND(A41,2)=-10,C41,4)</f>
        <v>4.923879532511289</v>
      </c>
      <c r="G41" s="15">
        <f>D41</f>
        <v>1.8477590650225757</v>
      </c>
    </row>
    <row r="42" spans="1:4" ht="15">
      <c r="A42" s="2">
        <f t="shared" si="3"/>
        <v>-9.6875</v>
      </c>
      <c r="B42" s="2">
        <f t="shared" si="4"/>
        <v>8</v>
      </c>
      <c r="C42" s="2">
        <f t="shared" si="5"/>
        <v>4.707106781186543</v>
      </c>
      <c r="D42" s="2">
        <f t="shared" si="2"/>
        <v>1.7071067811865426</v>
      </c>
    </row>
    <row r="43" spans="1:4" ht="15">
      <c r="A43" s="2">
        <f t="shared" si="3"/>
        <v>-9.375</v>
      </c>
      <c r="B43" s="2">
        <f t="shared" si="4"/>
        <v>7.923879532511286</v>
      </c>
      <c r="C43" s="2">
        <f t="shared" si="5"/>
        <v>4.382683432365097</v>
      </c>
      <c r="D43" s="2">
        <f t="shared" si="2"/>
        <v>1.3065629648763828</v>
      </c>
    </row>
    <row r="44" spans="1:4" ht="15">
      <c r="A44" s="2">
        <f t="shared" si="3"/>
        <v>-9.0625</v>
      </c>
      <c r="B44" s="2">
        <f t="shared" si="4"/>
        <v>7.707106781186548</v>
      </c>
      <c r="C44" s="2">
        <f t="shared" si="5"/>
        <v>3.999999999999995</v>
      </c>
      <c r="D44" s="2">
        <f t="shared" si="2"/>
        <v>0.7071067811865426</v>
      </c>
    </row>
    <row r="45" spans="1:4" ht="15">
      <c r="A45" s="2">
        <f t="shared" si="3"/>
        <v>-8.75</v>
      </c>
      <c r="B45" s="2">
        <f t="shared" si="4"/>
        <v>7.382683432365091</v>
      </c>
      <c r="C45" s="2">
        <f t="shared" si="5"/>
        <v>3.61731656763492</v>
      </c>
      <c r="D45" s="2">
        <f t="shared" si="2"/>
        <v>0</v>
      </c>
    </row>
    <row r="46" spans="1:4" ht="15">
      <c r="A46" s="2">
        <f t="shared" si="3"/>
        <v>-8.4375</v>
      </c>
      <c r="B46" s="2">
        <f t="shared" si="4"/>
        <v>6.999999999999989</v>
      </c>
      <c r="C46" s="2">
        <f t="shared" si="5"/>
        <v>3.2928932188134508</v>
      </c>
      <c r="D46" s="2">
        <f t="shared" si="2"/>
        <v>-0.7071067811865603</v>
      </c>
    </row>
    <row r="47" spans="1:4" ht="15">
      <c r="A47" s="2">
        <f t="shared" si="3"/>
        <v>-8.125</v>
      </c>
      <c r="B47" s="2">
        <f t="shared" si="4"/>
        <v>6.6173165676349015</v>
      </c>
      <c r="C47" s="2">
        <f t="shared" si="5"/>
        <v>3.0761204674887184</v>
      </c>
      <c r="D47" s="2">
        <f t="shared" si="2"/>
        <v>-1.306562964876381</v>
      </c>
    </row>
    <row r="48" spans="1:4" ht="15">
      <c r="A48" s="2">
        <f t="shared" si="3"/>
        <v>-7.8125</v>
      </c>
      <c r="B48" s="2">
        <f t="shared" si="4"/>
        <v>6.292893218813447</v>
      </c>
      <c r="C48" s="2">
        <f t="shared" si="5"/>
        <v>3</v>
      </c>
      <c r="D48" s="2">
        <f t="shared" si="2"/>
        <v>-1.7071067811865532</v>
      </c>
    </row>
    <row r="49" spans="1:7" ht="15">
      <c r="A49" s="2">
        <f t="shared" si="3"/>
        <v>-7.5</v>
      </c>
      <c r="B49" s="2">
        <f t="shared" si="4"/>
        <v>6.07612046748871</v>
      </c>
      <c r="C49" s="2">
        <f t="shared" si="5"/>
        <v>3.0761204674887073</v>
      </c>
      <c r="D49" s="2">
        <f t="shared" si="2"/>
        <v>-1.8477590650225828</v>
      </c>
      <c r="E49" s="15">
        <f>B49</f>
        <v>6.07612046748871</v>
      </c>
      <c r="F49" s="15">
        <f>C49</f>
        <v>3.0761204674887073</v>
      </c>
      <c r="G49" s="15">
        <f>D49</f>
        <v>-1.8477590650225828</v>
      </c>
    </row>
    <row r="50" spans="1:4" ht="15">
      <c r="A50" s="2">
        <f t="shared" si="3"/>
        <v>-7.1875</v>
      </c>
      <c r="B50" s="2">
        <f t="shared" si="4"/>
        <v>6</v>
      </c>
      <c r="C50" s="2">
        <f t="shared" si="5"/>
        <v>3.2928932188134503</v>
      </c>
      <c r="D50" s="2">
        <f t="shared" si="2"/>
        <v>-1.7071067811865497</v>
      </c>
    </row>
    <row r="51" spans="1:4" ht="15">
      <c r="A51" s="2">
        <f t="shared" si="3"/>
        <v>-6.875</v>
      </c>
      <c r="B51" s="2">
        <f t="shared" si="4"/>
        <v>6.076120467488715</v>
      </c>
      <c r="C51" s="2">
        <f t="shared" si="5"/>
        <v>3.617316567634893</v>
      </c>
      <c r="D51" s="2">
        <f t="shared" si="2"/>
        <v>-1.3065629648763917</v>
      </c>
    </row>
    <row r="52" spans="1:4" ht="15">
      <c r="A52" s="2">
        <f t="shared" si="3"/>
        <v>-6.5625</v>
      </c>
      <c r="B52" s="2">
        <f t="shared" si="4"/>
        <v>6.292893218813455</v>
      </c>
      <c r="C52" s="2">
        <f t="shared" si="5"/>
        <v>3.9999999999999942</v>
      </c>
      <c r="D52" s="2">
        <f t="shared" si="2"/>
        <v>-0.7071067811865515</v>
      </c>
    </row>
    <row r="53" spans="1:7" ht="15">
      <c r="A53" s="2">
        <f t="shared" si="3"/>
        <v>-6.25</v>
      </c>
      <c r="B53" s="2">
        <f t="shared" si="4"/>
        <v>6.617316567634911</v>
      </c>
      <c r="C53" s="2">
        <f t="shared" si="5"/>
        <v>4.382683432365096</v>
      </c>
      <c r="D53" s="2">
        <f t="shared" si="2"/>
        <v>0</v>
      </c>
      <c r="E53" s="15">
        <f>B53</f>
        <v>6.617316567634911</v>
      </c>
      <c r="F53" s="15">
        <f>C53</f>
        <v>4.382683432365096</v>
      </c>
      <c r="G53" s="15">
        <f>D53</f>
        <v>0</v>
      </c>
    </row>
    <row r="54" spans="1:4" ht="15">
      <c r="A54" s="2">
        <f t="shared" si="3"/>
        <v>-5.9375</v>
      </c>
      <c r="B54" s="2">
        <f t="shared" si="4"/>
        <v>7</v>
      </c>
      <c r="C54" s="2">
        <f t="shared" si="5"/>
        <v>4.707106781186542</v>
      </c>
      <c r="D54" s="2">
        <f t="shared" si="2"/>
        <v>0.7071067811865426</v>
      </c>
    </row>
    <row r="55" spans="1:4" ht="15">
      <c r="A55" s="2">
        <f t="shared" si="3"/>
        <v>-5.625</v>
      </c>
      <c r="B55" s="2">
        <f t="shared" si="4"/>
        <v>7.382683432365089</v>
      </c>
      <c r="C55" s="2">
        <f t="shared" si="5"/>
        <v>4.923879532511289</v>
      </c>
      <c r="D55" s="2">
        <f t="shared" si="2"/>
        <v>1.3065629648763775</v>
      </c>
    </row>
    <row r="56" spans="1:4" ht="15">
      <c r="A56" s="2">
        <f t="shared" si="3"/>
        <v>-5.3125</v>
      </c>
      <c r="B56" s="2">
        <f t="shared" si="4"/>
        <v>7.707106781186545</v>
      </c>
      <c r="C56" s="2">
        <f t="shared" si="5"/>
        <v>5</v>
      </c>
      <c r="D56" s="2">
        <f t="shared" si="2"/>
        <v>1.7071067811865461</v>
      </c>
    </row>
    <row r="57" spans="1:7" ht="15">
      <c r="A57" s="2">
        <f t="shared" si="3"/>
        <v>-5</v>
      </c>
      <c r="B57" s="2">
        <f t="shared" si="4"/>
        <v>7.9238795325112905</v>
      </c>
      <c r="C57" s="2">
        <f t="shared" si="5"/>
        <v>4.923879532511286</v>
      </c>
      <c r="D57" s="2">
        <f t="shared" si="2"/>
        <v>1.8477590650225757</v>
      </c>
      <c r="E57" s="15">
        <f>B57</f>
        <v>7.9238795325112905</v>
      </c>
      <c r="F57" s="15">
        <f>C57</f>
        <v>4.923879532511286</v>
      </c>
      <c r="G57" s="15">
        <f>D57</f>
        <v>1.8477590650225757</v>
      </c>
    </row>
    <row r="58" spans="1:13" ht="15">
      <c r="A58" s="2">
        <f t="shared" si="3"/>
        <v>-4.6875</v>
      </c>
      <c r="B58" s="2">
        <f t="shared" si="4"/>
        <v>8</v>
      </c>
      <c r="C58" s="2">
        <f t="shared" si="5"/>
        <v>4.707106781186558</v>
      </c>
      <c r="D58" s="2">
        <f t="shared" si="2"/>
        <v>1.7071067811865568</v>
      </c>
      <c r="M58" s="30"/>
    </row>
    <row r="59" spans="1:13" ht="15">
      <c r="A59" s="2">
        <f t="shared" si="3"/>
        <v>-4.375</v>
      </c>
      <c r="B59" s="2">
        <f t="shared" si="4"/>
        <v>7.923879532511284</v>
      </c>
      <c r="C59" s="2">
        <f t="shared" si="5"/>
        <v>4.3826834323650905</v>
      </c>
      <c r="D59" s="2">
        <f t="shared" si="2"/>
        <v>1.306562964876374</v>
      </c>
      <c r="M59" s="30"/>
    </row>
    <row r="60" spans="1:13" ht="15">
      <c r="A60" s="2">
        <f t="shared" si="3"/>
        <v>-4.0625</v>
      </c>
      <c r="B60" s="2">
        <f t="shared" si="4"/>
        <v>7.7071067811865435</v>
      </c>
      <c r="C60" s="2">
        <f t="shared" si="5"/>
        <v>4.000000000000017</v>
      </c>
      <c r="D60" s="2">
        <f t="shared" si="2"/>
        <v>0.7071067811865603</v>
      </c>
      <c r="M60" s="30"/>
    </row>
    <row r="61" spans="1:7" ht="15">
      <c r="A61" s="2">
        <f t="shared" si="3"/>
        <v>-3.75</v>
      </c>
      <c r="B61" s="2">
        <f t="shared" si="4"/>
        <v>7.382683432365085</v>
      </c>
      <c r="C61" s="2">
        <f t="shared" si="5"/>
        <v>3.617316567634914</v>
      </c>
      <c r="D61" s="2">
        <f t="shared" si="2"/>
        <v>0</v>
      </c>
      <c r="E61" s="15">
        <f>B61</f>
        <v>7.382683432365085</v>
      </c>
      <c r="F61">
        <f>IF(A61=-3.75,C61,4)</f>
        <v>3.617316567634914</v>
      </c>
      <c r="G61" s="15">
        <f>D61</f>
        <v>0</v>
      </c>
    </row>
    <row r="62" spans="1:13" ht="15">
      <c r="A62" s="2">
        <f t="shared" si="3"/>
        <v>-3.4375</v>
      </c>
      <c r="B62" s="2">
        <f t="shared" si="4"/>
        <v>6.9999999999999964</v>
      </c>
      <c r="C62" s="2">
        <f t="shared" si="5"/>
        <v>3.2928932188134663</v>
      </c>
      <c r="D62" s="2">
        <f t="shared" si="2"/>
        <v>-0.7071067811865372</v>
      </c>
      <c r="M62" s="30"/>
    </row>
    <row r="63" spans="1:13" ht="15">
      <c r="A63" s="2">
        <f t="shared" si="3"/>
        <v>-3.125</v>
      </c>
      <c r="B63" s="2">
        <f t="shared" si="4"/>
        <v>6.617316567634909</v>
      </c>
      <c r="C63" s="2">
        <f t="shared" si="5"/>
        <v>3.0761204674887157</v>
      </c>
      <c r="D63" s="2">
        <f t="shared" si="2"/>
        <v>-1.3065629648763757</v>
      </c>
      <c r="M63" s="30"/>
    </row>
    <row r="64" spans="1:13" ht="15">
      <c r="A64" s="2">
        <f t="shared" si="3"/>
        <v>-2.8125</v>
      </c>
      <c r="B64" s="2">
        <f t="shared" si="4"/>
        <v>6.292893218813452</v>
      </c>
      <c r="C64" s="2">
        <f t="shared" si="5"/>
        <v>3</v>
      </c>
      <c r="D64" s="2">
        <f t="shared" si="2"/>
        <v>-1.707106781186548</v>
      </c>
      <c r="M64" s="30"/>
    </row>
    <row r="65" spans="1:7" ht="15">
      <c r="A65" s="2">
        <f t="shared" si="3"/>
        <v>-2.5</v>
      </c>
      <c r="B65" s="2">
        <f t="shared" si="4"/>
        <v>6.076120467488714</v>
      </c>
      <c r="C65" s="2">
        <f t="shared" si="5"/>
        <v>3.0761204674887095</v>
      </c>
      <c r="D65" s="2">
        <f t="shared" si="2"/>
        <v>-1.8477590650225757</v>
      </c>
      <c r="E65" s="15">
        <f>B65</f>
        <v>6.076120467488714</v>
      </c>
      <c r="F65">
        <f>IF(A65=-2.5,C65,4)</f>
        <v>3.0761204674887095</v>
      </c>
      <c r="G65" s="15">
        <f>D65</f>
        <v>-1.8477590650225757</v>
      </c>
    </row>
    <row r="66" spans="1:13" ht="15">
      <c r="A66" s="2">
        <f t="shared" si="3"/>
        <v>-2.1875</v>
      </c>
      <c r="B66" s="2">
        <f t="shared" si="4"/>
        <v>6</v>
      </c>
      <c r="C66" s="2">
        <f t="shared" si="5"/>
        <v>3.292893218813455</v>
      </c>
      <c r="D66" s="2">
        <f t="shared" si="2"/>
        <v>-1.7071067811865444</v>
      </c>
      <c r="M66" s="30"/>
    </row>
    <row r="67" spans="1:13" ht="15">
      <c r="A67" s="2">
        <f t="shared" si="3"/>
        <v>-1.875</v>
      </c>
      <c r="B67" s="2">
        <f t="shared" si="4"/>
        <v>6.076120467488712</v>
      </c>
      <c r="C67" s="2">
        <f t="shared" si="5"/>
        <v>3.6173165676348993</v>
      </c>
      <c r="D67" s="2">
        <f t="shared" si="2"/>
        <v>-1.3065629648763881</v>
      </c>
      <c r="M67" s="30"/>
    </row>
    <row r="68" spans="1:4" ht="15">
      <c r="A68" s="2">
        <f t="shared" si="3"/>
        <v>-1.5625</v>
      </c>
      <c r="B68" s="2">
        <f t="shared" si="4"/>
        <v>6.292893218813459</v>
      </c>
      <c r="C68" s="2">
        <f t="shared" si="5"/>
        <v>4.000000000000001</v>
      </c>
      <c r="D68" s="2">
        <f t="shared" si="2"/>
        <v>-0.707106781186539</v>
      </c>
    </row>
    <row r="69" spans="1:4" ht="15">
      <c r="A69" s="2">
        <f t="shared" si="3"/>
        <v>-1.25</v>
      </c>
      <c r="B69" s="2">
        <f t="shared" si="4"/>
        <v>6.6173165676349175</v>
      </c>
      <c r="C69" s="2">
        <f t="shared" si="5"/>
        <v>4.382683432365076</v>
      </c>
      <c r="D69" s="2">
        <f t="shared" si="2"/>
        <v>0</v>
      </c>
    </row>
    <row r="70" spans="1:4" ht="15">
      <c r="A70" s="2">
        <f t="shared" si="3"/>
        <v>-0.9375</v>
      </c>
      <c r="B70" s="2">
        <f t="shared" si="4"/>
        <v>7.000000000000007</v>
      </c>
      <c r="C70" s="2">
        <f t="shared" si="5"/>
        <v>4.707106781186546</v>
      </c>
      <c r="D70" s="2">
        <f t="shared" si="2"/>
        <v>0.7071067811865532</v>
      </c>
    </row>
    <row r="71" spans="1:4" ht="15">
      <c r="A71" s="2">
        <f t="shared" si="3"/>
        <v>-0.625</v>
      </c>
      <c r="B71" s="2">
        <f t="shared" si="4"/>
        <v>7.382683432365095</v>
      </c>
      <c r="C71" s="2">
        <f t="shared" si="5"/>
        <v>4.92387953251128</v>
      </c>
      <c r="D71" s="2">
        <f t="shared" si="2"/>
        <v>1.306562964876374</v>
      </c>
    </row>
    <row r="72" spans="1:4" ht="15">
      <c r="A72" s="2">
        <f t="shared" si="3"/>
        <v>-0.3125</v>
      </c>
      <c r="B72" s="2">
        <f t="shared" si="4"/>
        <v>7.707106781186551</v>
      </c>
      <c r="C72" s="2">
        <f t="shared" si="5"/>
        <v>5</v>
      </c>
      <c r="D72" s="2">
        <f t="shared" si="2"/>
        <v>1.7071067811865497</v>
      </c>
    </row>
    <row r="73" spans="1:4" ht="15">
      <c r="A73" s="2">
        <f t="shared" si="3"/>
        <v>0</v>
      </c>
      <c r="B73" s="2">
        <f>IF($C$6&gt;A73,7+SIN(2*PI()/0.5*($G$4-(A73+20)/10)),7)</f>
        <v>7.923879532511288</v>
      </c>
      <c r="C73" s="2">
        <f t="shared" si="5"/>
        <v>4.923879532511294</v>
      </c>
      <c r="D73" s="2">
        <f t="shared" si="2"/>
        <v>1.8477590650225828</v>
      </c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</sheetData>
  <mergeCells count="8">
    <mergeCell ref="A7:B7"/>
    <mergeCell ref="A2:D2"/>
    <mergeCell ref="A1:K1"/>
    <mergeCell ref="A3:B4"/>
    <mergeCell ref="C3:C4"/>
    <mergeCell ref="E3:F3"/>
    <mergeCell ref="E4:F4"/>
    <mergeCell ref="A6:B6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Pierre Baudoux</cp:lastModifiedBy>
  <dcterms:created xsi:type="dcterms:W3CDTF">2001-12-28T18:56:58Z</dcterms:created>
  <dcterms:modified xsi:type="dcterms:W3CDTF">2011-10-29T20:31:44Z</dcterms:modified>
  <cp:category/>
  <cp:version/>
  <cp:contentType/>
  <cp:contentStatus/>
</cp:coreProperties>
</file>